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7320" windowWidth="25440" windowHeight="7365" tabRatio="972"/>
  </bookViews>
  <sheets>
    <sheet name="Deckblatt" sheetId="34" r:id="rId1"/>
    <sheet name="Inhalt" sheetId="62" r:id="rId2"/>
    <sheet name="Vorbem." sheetId="88" r:id="rId3"/>
    <sheet name="Produktrahmenplan" sheetId="106" r:id="rId4"/>
    <sheet name="Kontenrahmenplan" sheetId="90" r:id="rId5"/>
    <sheet name="Zuordnungsschlüssel" sheetId="91" r:id="rId6"/>
    <sheet name="1." sheetId="2" r:id="rId7"/>
    <sheet name="2." sheetId="1" r:id="rId8"/>
    <sheet name="3." sheetId="63" r:id="rId9"/>
    <sheet name="4.1" sheetId="64" r:id="rId10"/>
    <sheet name="4.2" sheetId="65" r:id="rId11"/>
    <sheet name="4.3" sheetId="66" r:id="rId12"/>
    <sheet name="4.4" sheetId="67" r:id="rId13"/>
    <sheet name="4.5" sheetId="68" r:id="rId14"/>
    <sheet name="4.5.1" sheetId="87" r:id="rId15"/>
    <sheet name="4.5.2" sheetId="86" r:id="rId16"/>
    <sheet name="4.6" sheetId="69" r:id="rId17"/>
    <sheet name="4.7" sheetId="70" r:id="rId18"/>
    <sheet name="4.8" sheetId="71" r:id="rId19"/>
    <sheet name="4.9" sheetId="72" r:id="rId20"/>
    <sheet name="5." sheetId="92" r:id="rId21"/>
    <sheet name="6.1" sheetId="80" r:id="rId22"/>
    <sheet name="6.2" sheetId="81" r:id="rId23"/>
    <sheet name="6.3" sheetId="82" r:id="rId24"/>
    <sheet name="6.4" sheetId="83" r:id="rId25"/>
    <sheet name="6.5" sheetId="84" r:id="rId26"/>
    <sheet name="6.6" sheetId="85" r:id="rId27"/>
    <sheet name="7.1" sheetId="100" r:id="rId28"/>
    <sheet name="7.2" sheetId="101" r:id="rId29"/>
    <sheet name="7.3" sheetId="102" r:id="rId30"/>
    <sheet name="7.4" sheetId="103" r:id="rId31"/>
    <sheet name="7.5" sheetId="104" r:id="rId32"/>
    <sheet name="7.6" sheetId="105" r:id="rId33"/>
    <sheet name="8.1" sheetId="93" r:id="rId34"/>
    <sheet name="8.2" sheetId="94" r:id="rId35"/>
    <sheet name="8.3" sheetId="95" r:id="rId36"/>
    <sheet name="8.4" sheetId="96" r:id="rId37"/>
    <sheet name="8.5" sheetId="97" r:id="rId38"/>
    <sheet name="8.6" sheetId="98" r:id="rId39"/>
  </sheets>
  <definedNames>
    <definedName name="ASchulen__SMYSQL1__1" localSheetId="7">'2.'!#REF!</definedName>
    <definedName name="ASchulen__SMYSQL1__1" localSheetId="8">'3.'!#REF!</definedName>
    <definedName name="ASchulen__SMYSQL1__1" localSheetId="9">'4.1'!#REF!</definedName>
    <definedName name="ASchulen__SMYSQL1__1" localSheetId="10">'4.2'!#REF!</definedName>
    <definedName name="ASchulen__SMYSQL1__1" localSheetId="11">'4.3'!#REF!</definedName>
    <definedName name="ASchulen__SMYSQL1__1" localSheetId="12">'4.4'!#REF!</definedName>
    <definedName name="ASchulen__SMYSQL1__1" localSheetId="13">'4.5'!#REF!</definedName>
    <definedName name="ASchulen__SMYSQL1__1" localSheetId="14">'4.5.1'!#REF!</definedName>
    <definedName name="ASchulen__SMYSQL1__1" localSheetId="15">'4.5.2'!#REF!</definedName>
    <definedName name="ASchulen__SMYSQL1__1" localSheetId="16">'4.6'!#REF!</definedName>
    <definedName name="ASchulen__SMYSQL1__1" localSheetId="17">'4.7'!#REF!</definedName>
    <definedName name="ASchulen__SMYSQL1__1" localSheetId="18">'4.8'!#REF!</definedName>
    <definedName name="ASchulen__SMYSQL1__1" localSheetId="19">'4.9'!#REF!</definedName>
    <definedName name="ASchulen__SMYSQL1__1" localSheetId="21">'6.1'!#REF!</definedName>
    <definedName name="ASchulen__SMYSQL1__1" localSheetId="22">'6.2'!#REF!</definedName>
    <definedName name="ASchulen__SMYSQL1__1" localSheetId="23">'6.3'!#REF!</definedName>
    <definedName name="ASchulen__SMYSQL1__1" localSheetId="24">'6.4'!#REF!</definedName>
    <definedName name="ASchulen__SMYSQL1__1" localSheetId="25">'6.5'!#REF!</definedName>
    <definedName name="ASchulen__SMYSQL1__1" localSheetId="26">'6.6'!#REF!</definedName>
    <definedName name="ASchulen__SMYSQL1__1" localSheetId="27">'7.1'!#REF!</definedName>
    <definedName name="ASchulen__SMYSQL1__1" localSheetId="28">'7.2'!#REF!</definedName>
    <definedName name="ASchulen__SMYSQL1__1" localSheetId="29">'7.3'!#REF!</definedName>
    <definedName name="ASchulen__SMYSQL1__1" localSheetId="30">'7.4'!#REF!</definedName>
    <definedName name="ASchulen__SMYSQL1__1" localSheetId="31">'7.5'!#REF!</definedName>
    <definedName name="ASchulen__SMYSQL1__1" localSheetId="32">'7.6'!#REF!</definedName>
    <definedName name="ASchulen__SMYSQL1__1" localSheetId="33">'8.1'!#REF!</definedName>
    <definedName name="ASchulen__SMYSQL1__1" localSheetId="34">'8.2'!#REF!</definedName>
    <definedName name="ASchulen__SMYSQL1__1" localSheetId="35">'8.3'!#REF!</definedName>
    <definedName name="ASchulen__SMYSQL1__1" localSheetId="36">'8.4'!#REF!</definedName>
    <definedName name="ASchulen__SMYSQL1__1" localSheetId="37">'8.5'!#REF!</definedName>
    <definedName name="ASchulen__SMYSQL1__1" localSheetId="38">'8.6'!#REF!</definedName>
    <definedName name="_xlnm.Print_Titles" localSheetId="6">'1.'!$1:$19</definedName>
    <definedName name="_xlnm.Print_Titles" localSheetId="7">'2.'!$A:$B,'2.'!$1:$18</definedName>
    <definedName name="_xlnm.Print_Titles" localSheetId="8">'3.'!$A:$B,'3.'!$1:$17</definedName>
    <definedName name="_xlnm.Print_Titles" localSheetId="9">'4.1'!$A:$B,'4.1'!$1:$17</definedName>
    <definedName name="_xlnm.Print_Titles" localSheetId="10">'4.2'!$A:$B,'4.2'!$1:$17</definedName>
    <definedName name="_xlnm.Print_Titles" localSheetId="11">'4.3'!$A:$B,'4.3'!$1:$17</definedName>
    <definedName name="_xlnm.Print_Titles" localSheetId="12">'4.4'!$A:$B,'4.4'!$1:$17</definedName>
    <definedName name="_xlnm.Print_Titles" localSheetId="13">'4.5'!$A:$B,'4.5'!$1:$17</definedName>
    <definedName name="_xlnm.Print_Titles" localSheetId="14">'4.5.1'!$A:$B,'4.5.1'!$1:$17</definedName>
    <definedName name="_xlnm.Print_Titles" localSheetId="15">'4.5.2'!$A:$B,'4.5.2'!$1:$17</definedName>
    <definedName name="_xlnm.Print_Titles" localSheetId="16">'4.6'!$A:$B,'4.6'!$1:$17</definedName>
    <definedName name="_xlnm.Print_Titles" localSheetId="17">'4.7'!$A:$B,'4.7'!$1:$17</definedName>
    <definedName name="_xlnm.Print_Titles" localSheetId="18">'4.8'!$A:$B,'4.8'!$1:$17</definedName>
    <definedName name="_xlnm.Print_Titles" localSheetId="19">'4.9'!$A:$B,'4.9'!$1:$17</definedName>
    <definedName name="_xlnm.Print_Titles" localSheetId="20">'5.'!$A:$B,'5.'!$1:$17</definedName>
    <definedName name="_xlnm.Print_Titles" localSheetId="21">'6.1'!$A:$B,'6.1'!$1:$18</definedName>
    <definedName name="_xlnm.Print_Titles" localSheetId="22">'6.2'!$A:$B,'6.2'!$1:$18</definedName>
    <definedName name="_xlnm.Print_Titles" localSheetId="23">'6.3'!$A:$B,'6.3'!$1:$18</definedName>
    <definedName name="_xlnm.Print_Titles" localSheetId="24">'6.4'!$A:$B,'6.4'!$1:$18</definedName>
    <definedName name="_xlnm.Print_Titles" localSheetId="25">'6.5'!$A:$B,'6.5'!$1:$18</definedName>
    <definedName name="_xlnm.Print_Titles" localSheetId="26">'6.6'!$A:$B,'6.6'!$1:$18</definedName>
    <definedName name="_xlnm.Print_Titles" localSheetId="27">'7.1'!$A:$B,'7.1'!$1:$18</definedName>
    <definedName name="_xlnm.Print_Titles" localSheetId="28">'7.2'!$A:$B,'7.2'!$1:$18</definedName>
    <definedName name="_xlnm.Print_Titles" localSheetId="29">'7.3'!$A:$B,'7.3'!$1:$18</definedName>
    <definedName name="_xlnm.Print_Titles" localSheetId="30">'7.4'!$A:$B,'7.4'!$1:$18</definedName>
    <definedName name="_xlnm.Print_Titles" localSheetId="31">'7.5'!$A:$B,'7.5'!$1:$18</definedName>
    <definedName name="_xlnm.Print_Titles" localSheetId="32">'7.6'!$A:$B,'7.6'!$1:$18</definedName>
    <definedName name="_xlnm.Print_Titles" localSheetId="33">'8.1'!$A:$B,'8.1'!$1:$18</definedName>
    <definedName name="_xlnm.Print_Titles" localSheetId="34">'8.2'!$A:$B,'8.2'!$1:$18</definedName>
    <definedName name="_xlnm.Print_Titles" localSheetId="35">'8.3'!$A:$B,'8.3'!$1:$18</definedName>
    <definedName name="_xlnm.Print_Titles" localSheetId="36">'8.4'!$A:$B,'8.4'!$1:$18</definedName>
    <definedName name="_xlnm.Print_Titles" localSheetId="37">'8.5'!$A:$B,'8.5'!$1:$18</definedName>
    <definedName name="_xlnm.Print_Titles" localSheetId="38">'8.6'!$A:$B,'8.6'!$1:$18</definedName>
    <definedName name="_xlnm.Print_Titles" localSheetId="4">Kontenrahmenplan!$1:$4</definedName>
    <definedName name="_xlnm.Print_Titles" localSheetId="3">Produktrahmenplan!$1:$4</definedName>
    <definedName name="OLE_LINK47" localSheetId="4">Kontenrahmenplan!#REF!</definedName>
    <definedName name="OLE_LINK48" localSheetId="4">Kontenrahmenplan!#REF!</definedName>
    <definedName name="OLE_LINK49" localSheetId="4">Kontenrahmenplan!#REF!</definedName>
    <definedName name="OLE_LINK50" localSheetId="4">Kontenrahmenplan!#REF!</definedName>
    <definedName name="OLE_LINK51" localSheetId="5">Zuordnungsschlüssel!$A$1</definedName>
    <definedName name="Print_Area" localSheetId="0">Deckblatt!$A$1:$D$45</definedName>
    <definedName name="Print_Titles" localSheetId="7">'2.'!$A:$B,'2.'!$1:$18</definedName>
    <definedName name="Print_Titles" localSheetId="8">'3.'!$A:$B,'3.'!$1:$17</definedName>
    <definedName name="Print_Titles" localSheetId="9">'4.1'!$A:$B,'4.1'!$1:$17</definedName>
    <definedName name="Print_Titles" localSheetId="10">'4.2'!$A:$B,'4.2'!$1:$17</definedName>
    <definedName name="Print_Titles" localSheetId="11">'4.3'!$A:$B,'4.3'!$1:$17</definedName>
    <definedName name="Print_Titles" localSheetId="12">'4.4'!$A:$B,'4.4'!$1:$17</definedName>
    <definedName name="Print_Titles" localSheetId="13">'4.5'!$A:$B,'4.5'!$1:$17</definedName>
    <definedName name="Print_Titles" localSheetId="14">'4.5.1'!$A:$B,'4.5.1'!$1:$17</definedName>
    <definedName name="Print_Titles" localSheetId="15">'4.5.2'!$A:$B,'4.5.2'!$1:$17</definedName>
    <definedName name="Print_Titles" localSheetId="16">'4.6'!$A:$B,'4.6'!$1:$17</definedName>
    <definedName name="Print_Titles" localSheetId="17">'4.7'!$A:$B,'4.7'!$1:$17</definedName>
    <definedName name="Print_Titles" localSheetId="18">'4.8'!$A:$B,'4.8'!$1:$17</definedName>
    <definedName name="Print_Titles" localSheetId="19">'4.9'!$A:$B,'4.9'!$1:$17</definedName>
    <definedName name="Print_Titles" localSheetId="20">'5.'!$A:$B,'5.'!$1:$17</definedName>
    <definedName name="Print_Titles" localSheetId="21">'6.1'!$A:$B,'6.1'!$1:$18</definedName>
    <definedName name="Print_Titles" localSheetId="22">'6.2'!$A:$B,'6.2'!$1:$18</definedName>
    <definedName name="Print_Titles" localSheetId="23">'6.3'!$A:$B,'6.3'!$1:$18</definedName>
    <definedName name="Print_Titles" localSheetId="24">'6.4'!$A:$B,'6.4'!$1:$18</definedName>
    <definedName name="Print_Titles" localSheetId="25">'6.5'!$A:$B,'6.5'!$1:$18</definedName>
    <definedName name="Print_Titles" localSheetId="26">'6.6'!$A:$B,'6.6'!$1:$18</definedName>
    <definedName name="Print_Titles" localSheetId="27">'7.1'!$A:$B,'7.1'!$1:$18</definedName>
    <definedName name="Print_Titles" localSheetId="28">'7.2'!$A:$B,'7.2'!$1:$18</definedName>
    <definedName name="Print_Titles" localSheetId="29">'7.3'!$A:$B,'7.3'!$1:$18</definedName>
    <definedName name="Print_Titles" localSheetId="30">'7.4'!$A:$B,'7.4'!$1:$18</definedName>
    <definedName name="Print_Titles" localSheetId="31">'7.5'!$A:$B,'7.5'!$1:$18</definedName>
    <definedName name="Print_Titles" localSheetId="32">'7.6'!$A:$B,'7.6'!$1:$18</definedName>
    <definedName name="Print_Titles" localSheetId="33">'8.1'!$A:$B,'8.1'!$1:$18</definedName>
    <definedName name="Print_Titles" localSheetId="34">'8.2'!$A:$B,'8.2'!$1:$18</definedName>
    <definedName name="Print_Titles" localSheetId="35">'8.3'!$A:$B,'8.3'!$1:$18</definedName>
    <definedName name="Print_Titles" localSheetId="36">'8.4'!$A:$B,'8.4'!$1:$18</definedName>
    <definedName name="Print_Titles" localSheetId="37">'8.5'!$A:$B,'8.5'!$1:$18</definedName>
    <definedName name="Print_Titles" localSheetId="38">'8.6'!$A:$B,'8.6'!$1:$18</definedName>
    <definedName name="Print_Titles" localSheetId="4">Kontenrahmenplan!$2:$4</definedName>
    <definedName name="Print_Titles" localSheetId="3">Produktrahmenplan!$2:$4</definedName>
  </definedNames>
  <calcPr calcId="162913"/>
</workbook>
</file>

<file path=xl/calcChain.xml><?xml version="1.0" encoding="utf-8"?>
<calcChain xmlns="http://schemas.openxmlformats.org/spreadsheetml/2006/main">
  <c r="B48" i="62" l="1"/>
  <c r="B40" i="62"/>
  <c r="B32" i="62"/>
  <c r="B30" i="62"/>
  <c r="B17" i="62"/>
  <c r="B14" i="62"/>
  <c r="B11" i="62"/>
  <c r="B9" i="62"/>
  <c r="H1" i="85"/>
  <c r="C1" i="83"/>
  <c r="C1" i="84"/>
  <c r="C1" i="82"/>
  <c r="C1" i="81"/>
  <c r="C1" i="80"/>
  <c r="H1" i="82"/>
  <c r="H1" i="80"/>
  <c r="C1" i="85"/>
  <c r="H1" i="83"/>
  <c r="H1" i="84"/>
  <c r="H1" i="81"/>
  <c r="A25" i="92"/>
  <c r="A26" i="92"/>
  <c r="A27" i="92"/>
  <c r="A28" i="92"/>
  <c r="A29" i="92"/>
  <c r="A30" i="92"/>
  <c r="A31" i="92"/>
  <c r="A32" i="92"/>
  <c r="A33" i="92"/>
  <c r="A34" i="92"/>
  <c r="A35" i="92"/>
  <c r="A36" i="92"/>
  <c r="A37" i="92"/>
  <c r="A38" i="92"/>
  <c r="A39" i="92"/>
  <c r="A40" i="92"/>
  <c r="A41" i="92"/>
  <c r="A42" i="92"/>
  <c r="A43" i="92"/>
  <c r="A44" i="92"/>
  <c r="A45" i="92"/>
  <c r="A46" i="92"/>
  <c r="A47" i="92"/>
  <c r="A48" i="92"/>
  <c r="A49" i="92"/>
  <c r="A50" i="92"/>
  <c r="A51" i="92"/>
  <c r="A52" i="92"/>
  <c r="A53" i="92"/>
  <c r="A54" i="92"/>
  <c r="A55" i="92"/>
  <c r="A56" i="92"/>
  <c r="A57" i="92"/>
  <c r="A58" i="92"/>
  <c r="A59" i="92"/>
  <c r="A60" i="92"/>
  <c r="A61" i="92"/>
  <c r="A62" i="92"/>
  <c r="A63" i="92"/>
  <c r="A64" i="92"/>
  <c r="A65" i="92"/>
  <c r="A66" i="92"/>
  <c r="A67" i="92"/>
  <c r="A68" i="92"/>
  <c r="A69" i="92"/>
  <c r="A70" i="92"/>
  <c r="A71" i="92"/>
  <c r="A72" i="92"/>
  <c r="A73" i="92"/>
  <c r="A74" i="92"/>
  <c r="A75" i="92"/>
  <c r="A76" i="92"/>
  <c r="A77" i="92"/>
  <c r="A78" i="92"/>
  <c r="A79" i="92"/>
  <c r="A80" i="92"/>
  <c r="A81" i="92"/>
  <c r="A82" i="92"/>
  <c r="A83" i="92"/>
  <c r="A84" i="92"/>
  <c r="A85" i="92"/>
  <c r="A86" i="92"/>
  <c r="A87" i="92"/>
  <c r="A88" i="92"/>
  <c r="A89" i="92"/>
  <c r="A90" i="92"/>
  <c r="A91" i="92"/>
  <c r="A20" i="92"/>
  <c r="A21" i="92"/>
  <c r="A22" i="92"/>
  <c r="A23" i="92"/>
  <c r="A24" i="92"/>
  <c r="A19" i="92"/>
  <c r="A92" i="98"/>
  <c r="A91" i="98"/>
  <c r="A90" i="98"/>
  <c r="A89" i="98"/>
  <c r="A88" i="98"/>
  <c r="A87" i="98"/>
  <c r="A86" i="98"/>
  <c r="A85" i="98"/>
  <c r="A84" i="98"/>
  <c r="A83" i="98"/>
  <c r="A82" i="98"/>
  <c r="A81" i="98"/>
  <c r="A80" i="98"/>
  <c r="A79" i="98"/>
  <c r="A78" i="98"/>
  <c r="A77" i="98"/>
  <c r="A76" i="98"/>
  <c r="A75" i="98"/>
  <c r="A74" i="98"/>
  <c r="A73" i="98"/>
  <c r="A72" i="98"/>
  <c r="A71" i="98"/>
  <c r="A70" i="98"/>
  <c r="A69" i="98"/>
  <c r="A68" i="98"/>
  <c r="A67" i="98"/>
  <c r="A66" i="98"/>
  <c r="A65" i="98"/>
  <c r="A64" i="98"/>
  <c r="A63" i="98"/>
  <c r="A62" i="98"/>
  <c r="A61" i="98"/>
  <c r="A60" i="98"/>
  <c r="A59" i="98"/>
  <c r="A58" i="98"/>
  <c r="A57" i="98"/>
  <c r="A56" i="98"/>
  <c r="A55" i="98"/>
  <c r="A54" i="98"/>
  <c r="A53" i="98"/>
  <c r="A52" i="98"/>
  <c r="A51" i="98"/>
  <c r="A50" i="98"/>
  <c r="A49" i="98"/>
  <c r="A48" i="98"/>
  <c r="A47" i="98"/>
  <c r="A46" i="98"/>
  <c r="A45" i="98"/>
  <c r="A44" i="98"/>
  <c r="A43" i="98"/>
  <c r="A42" i="98"/>
  <c r="A41" i="98"/>
  <c r="A40" i="98"/>
  <c r="A39" i="98"/>
  <c r="A38" i="98"/>
  <c r="A37" i="98"/>
  <c r="A36" i="98"/>
  <c r="A35" i="98"/>
  <c r="A34" i="98"/>
  <c r="A33" i="98"/>
  <c r="A32" i="98"/>
  <c r="A31" i="98"/>
  <c r="A30" i="98"/>
  <c r="A29" i="98"/>
  <c r="A28" i="98"/>
  <c r="A27" i="98"/>
  <c r="A26" i="98"/>
  <c r="A25" i="98"/>
  <c r="A24" i="98"/>
  <c r="A23" i="98"/>
  <c r="A22" i="98"/>
  <c r="A21" i="98"/>
  <c r="A20" i="98"/>
  <c r="A92" i="97"/>
  <c r="A91" i="97"/>
  <c r="A90" i="97"/>
  <c r="A89" i="97"/>
  <c r="A88" i="97"/>
  <c r="A87" i="97"/>
  <c r="A86" i="97"/>
  <c r="A85" i="97"/>
  <c r="A84" i="97"/>
  <c r="A83" i="97"/>
  <c r="A82" i="97"/>
  <c r="A81" i="97"/>
  <c r="A80" i="97"/>
  <c r="A79" i="97"/>
  <c r="A78" i="97"/>
  <c r="A77" i="97"/>
  <c r="A76" i="97"/>
  <c r="A75" i="97"/>
  <c r="A74" i="97"/>
  <c r="A73" i="97"/>
  <c r="A72" i="97"/>
  <c r="A71" i="97"/>
  <c r="A70" i="97"/>
  <c r="A69" i="97"/>
  <c r="A68" i="97"/>
  <c r="A67" i="97"/>
  <c r="A66" i="97"/>
  <c r="A65" i="97"/>
  <c r="A64" i="97"/>
  <c r="A63" i="97"/>
  <c r="A62" i="97"/>
  <c r="A61" i="97"/>
  <c r="A60" i="97"/>
  <c r="A59" i="97"/>
  <c r="A58" i="97"/>
  <c r="A57" i="97"/>
  <c r="A56" i="97"/>
  <c r="A55" i="97"/>
  <c r="A54" i="97"/>
  <c r="A53" i="97"/>
  <c r="A52" i="97"/>
  <c r="A51" i="97"/>
  <c r="A50" i="97"/>
  <c r="A49" i="97"/>
  <c r="A48" i="97"/>
  <c r="A47" i="97"/>
  <c r="A46" i="97"/>
  <c r="A45" i="97"/>
  <c r="A44" i="97"/>
  <c r="A43" i="97"/>
  <c r="A42" i="97"/>
  <c r="A41" i="97"/>
  <c r="A40" i="97"/>
  <c r="A39" i="97"/>
  <c r="A38" i="97"/>
  <c r="A37" i="97"/>
  <c r="A36" i="97"/>
  <c r="A35" i="97"/>
  <c r="A34" i="97"/>
  <c r="A33" i="97"/>
  <c r="A32" i="97"/>
  <c r="A31" i="97"/>
  <c r="A30" i="97"/>
  <c r="A29" i="97"/>
  <c r="A28" i="97"/>
  <c r="A27" i="97"/>
  <c r="A26" i="97"/>
  <c r="A25" i="97"/>
  <c r="A24" i="97"/>
  <c r="A23" i="97"/>
  <c r="A22" i="97"/>
  <c r="A21" i="97"/>
  <c r="A20" i="97"/>
  <c r="A92" i="96"/>
  <c r="A91" i="96"/>
  <c r="A90" i="96"/>
  <c r="A89" i="96"/>
  <c r="A88" i="96"/>
  <c r="A87" i="96"/>
  <c r="A86" i="96"/>
  <c r="A85" i="96"/>
  <c r="A84" i="96"/>
  <c r="A83" i="96"/>
  <c r="A82" i="96"/>
  <c r="A81" i="96"/>
  <c r="A80" i="96"/>
  <c r="A79" i="96"/>
  <c r="A78" i="96"/>
  <c r="A77" i="96"/>
  <c r="A76" i="96"/>
  <c r="A75" i="96"/>
  <c r="A74" i="96"/>
  <c r="A73" i="96"/>
  <c r="A72" i="96"/>
  <c r="A71" i="96"/>
  <c r="A70" i="96"/>
  <c r="A69" i="96"/>
  <c r="A68" i="96"/>
  <c r="A67" i="96"/>
  <c r="A66" i="96"/>
  <c r="A65" i="96"/>
  <c r="A64" i="96"/>
  <c r="A63" i="96"/>
  <c r="A62" i="96"/>
  <c r="A61" i="96"/>
  <c r="A60" i="96"/>
  <c r="A59" i="96"/>
  <c r="A58" i="96"/>
  <c r="A57" i="96"/>
  <c r="A56" i="96"/>
  <c r="A55" i="96"/>
  <c r="A54" i="96"/>
  <c r="A53" i="96"/>
  <c r="A52" i="96"/>
  <c r="A51" i="96"/>
  <c r="A50" i="96"/>
  <c r="A49" i="96"/>
  <c r="A48" i="96"/>
  <c r="A47" i="96"/>
  <c r="A46" i="96"/>
  <c r="A45" i="96"/>
  <c r="A44" i="96"/>
  <c r="A43" i="96"/>
  <c r="A42" i="96"/>
  <c r="A41" i="96"/>
  <c r="A40" i="96"/>
  <c r="A39" i="96"/>
  <c r="A38" i="96"/>
  <c r="A37" i="96"/>
  <c r="A36" i="96"/>
  <c r="A35" i="96"/>
  <c r="A34" i="96"/>
  <c r="A33" i="96"/>
  <c r="A32" i="96"/>
  <c r="A31" i="96"/>
  <c r="A30" i="96"/>
  <c r="A29" i="96"/>
  <c r="A28" i="96"/>
  <c r="A27" i="96"/>
  <c r="A26" i="96"/>
  <c r="A25" i="96"/>
  <c r="A24" i="96"/>
  <c r="A23" i="96"/>
  <c r="A22" i="96"/>
  <c r="A21" i="96"/>
  <c r="A20" i="96"/>
  <c r="A92" i="95"/>
  <c r="A91" i="95"/>
  <c r="A90" i="95"/>
  <c r="A89" i="95"/>
  <c r="A88" i="95"/>
  <c r="A87" i="95"/>
  <c r="A86" i="95"/>
  <c r="A85" i="95"/>
  <c r="A84" i="95"/>
  <c r="A83" i="95"/>
  <c r="A82" i="95"/>
  <c r="A81" i="95"/>
  <c r="A80" i="95"/>
  <c r="A79" i="95"/>
  <c r="A78" i="95"/>
  <c r="A77" i="95"/>
  <c r="A76" i="95"/>
  <c r="A75" i="95"/>
  <c r="A74" i="95"/>
  <c r="A73" i="95"/>
  <c r="A72" i="95"/>
  <c r="A71" i="95"/>
  <c r="A70" i="95"/>
  <c r="A69" i="95"/>
  <c r="A68" i="95"/>
  <c r="A67" i="95"/>
  <c r="A66" i="95"/>
  <c r="A65" i="95"/>
  <c r="A64" i="95"/>
  <c r="A63" i="95"/>
  <c r="A62" i="95"/>
  <c r="A61" i="95"/>
  <c r="A60" i="95"/>
  <c r="A59" i="95"/>
  <c r="A58" i="95"/>
  <c r="A57" i="95"/>
  <c r="A56" i="95"/>
  <c r="A55" i="95"/>
  <c r="A54" i="95"/>
  <c r="A53" i="95"/>
  <c r="A52" i="95"/>
  <c r="A51" i="95"/>
  <c r="A50" i="95"/>
  <c r="A49" i="95"/>
  <c r="A48" i="95"/>
  <c r="A47" i="95"/>
  <c r="A46" i="95"/>
  <c r="A45" i="95"/>
  <c r="A44" i="95"/>
  <c r="A43" i="95"/>
  <c r="A42" i="95"/>
  <c r="A41" i="95"/>
  <c r="A40" i="95"/>
  <c r="A39" i="95"/>
  <c r="A38" i="95"/>
  <c r="A37" i="95"/>
  <c r="A36" i="95"/>
  <c r="A35" i="95"/>
  <c r="A34" i="95"/>
  <c r="A33" i="95"/>
  <c r="A32" i="95"/>
  <c r="A31" i="95"/>
  <c r="A30" i="95"/>
  <c r="A29" i="95"/>
  <c r="A28" i="95"/>
  <c r="A27" i="95"/>
  <c r="A26" i="95"/>
  <c r="A25" i="95"/>
  <c r="A24" i="95"/>
  <c r="A23" i="95"/>
  <c r="A22" i="95"/>
  <c r="A21" i="95"/>
  <c r="A20" i="95"/>
  <c r="A92" i="94"/>
  <c r="A91" i="94"/>
  <c r="A90" i="94"/>
  <c r="A89" i="94"/>
  <c r="A88" i="94"/>
  <c r="A87" i="94"/>
  <c r="A86" i="94"/>
  <c r="A85" i="94"/>
  <c r="A84" i="94"/>
  <c r="A83" i="94"/>
  <c r="A82" i="94"/>
  <c r="A81" i="94"/>
  <c r="A80" i="94"/>
  <c r="A79" i="94"/>
  <c r="A78" i="94"/>
  <c r="A77" i="94"/>
  <c r="A76" i="94"/>
  <c r="A75" i="94"/>
  <c r="A74" i="94"/>
  <c r="A73" i="94"/>
  <c r="A72" i="94"/>
  <c r="A71" i="94"/>
  <c r="A70" i="94"/>
  <c r="A69" i="94"/>
  <c r="A68" i="94"/>
  <c r="A67" i="94"/>
  <c r="A66" i="94"/>
  <c r="A65" i="94"/>
  <c r="A64" i="94"/>
  <c r="A63" i="94"/>
  <c r="A62" i="94"/>
  <c r="A61" i="94"/>
  <c r="A60" i="94"/>
  <c r="A59" i="94"/>
  <c r="A58" i="94"/>
  <c r="A57" i="94"/>
  <c r="A56" i="94"/>
  <c r="A55" i="94"/>
  <c r="A54" i="94"/>
  <c r="A53" i="94"/>
  <c r="A52" i="94"/>
  <c r="A51" i="94"/>
  <c r="A50" i="94"/>
  <c r="A49" i="94"/>
  <c r="A48" i="94"/>
  <c r="A47" i="94"/>
  <c r="A46" i="94"/>
  <c r="A45" i="94"/>
  <c r="A44" i="94"/>
  <c r="A43" i="94"/>
  <c r="A42" i="94"/>
  <c r="A41" i="94"/>
  <c r="A40" i="94"/>
  <c r="A39" i="94"/>
  <c r="A38" i="94"/>
  <c r="A37" i="94"/>
  <c r="A36" i="94"/>
  <c r="A35" i="94"/>
  <c r="A34" i="94"/>
  <c r="A33" i="94"/>
  <c r="A32" i="94"/>
  <c r="A31" i="94"/>
  <c r="A30" i="94"/>
  <c r="A29" i="94"/>
  <c r="A28" i="94"/>
  <c r="A27" i="94"/>
  <c r="A26" i="94"/>
  <c r="A25" i="94"/>
  <c r="A24" i="94"/>
  <c r="A23" i="94"/>
  <c r="A22" i="94"/>
  <c r="A21" i="94"/>
  <c r="A20" i="94"/>
  <c r="A92" i="93"/>
  <c r="A91" i="93"/>
  <c r="A90" i="93"/>
  <c r="A89" i="93"/>
  <c r="A88" i="93"/>
  <c r="A87" i="93"/>
  <c r="A86" i="93"/>
  <c r="A85" i="93"/>
  <c r="A84" i="93"/>
  <c r="A83" i="93"/>
  <c r="A82" i="93"/>
  <c r="A81" i="93"/>
  <c r="A80" i="93"/>
  <c r="A79" i="93"/>
  <c r="A78" i="93"/>
  <c r="A77" i="93"/>
  <c r="A76" i="93"/>
  <c r="A75" i="93"/>
  <c r="A74" i="93"/>
  <c r="A73" i="93"/>
  <c r="A72" i="93"/>
  <c r="A71" i="93"/>
  <c r="A70" i="93"/>
  <c r="A69" i="93"/>
  <c r="A68" i="93"/>
  <c r="A67" i="93"/>
  <c r="A66" i="93"/>
  <c r="A65" i="93"/>
  <c r="A64" i="93"/>
  <c r="A63" i="93"/>
  <c r="A62" i="93"/>
  <c r="A61" i="93"/>
  <c r="A60" i="93"/>
  <c r="A59" i="93"/>
  <c r="A58" i="93"/>
  <c r="A57" i="93"/>
  <c r="A56" i="93"/>
  <c r="A55" i="93"/>
  <c r="A54" i="93"/>
  <c r="A53" i="93"/>
  <c r="A52" i="93"/>
  <c r="A51" i="93"/>
  <c r="A50" i="93"/>
  <c r="A49" i="93"/>
  <c r="A48" i="93"/>
  <c r="A47" i="93"/>
  <c r="A46" i="93"/>
  <c r="A45" i="93"/>
  <c r="A44" i="93"/>
  <c r="A43" i="93"/>
  <c r="A42" i="93"/>
  <c r="A41" i="93"/>
  <c r="A40" i="93"/>
  <c r="A39" i="93"/>
  <c r="A38" i="93"/>
  <c r="A37" i="93"/>
  <c r="A36" i="93"/>
  <c r="A35" i="93"/>
  <c r="A34" i="93"/>
  <c r="A33" i="93"/>
  <c r="A32" i="93"/>
  <c r="A31" i="93"/>
  <c r="A30" i="93"/>
  <c r="A29" i="93"/>
  <c r="A28" i="93"/>
  <c r="A27" i="93"/>
  <c r="A26" i="93"/>
  <c r="A25" i="93"/>
  <c r="A24" i="93"/>
  <c r="A23" i="93"/>
  <c r="A22" i="93"/>
  <c r="A21" i="93"/>
  <c r="A20" i="93"/>
  <c r="A92" i="105"/>
  <c r="A91" i="105"/>
  <c r="A90" i="105"/>
  <c r="A89" i="105"/>
  <c r="A88" i="105"/>
  <c r="A87" i="105"/>
  <c r="A86" i="105"/>
  <c r="A85" i="105"/>
  <c r="A84" i="105"/>
  <c r="A83" i="105"/>
  <c r="A82" i="105"/>
  <c r="A81" i="105"/>
  <c r="A80" i="105"/>
  <c r="A79" i="105"/>
  <c r="A78" i="105"/>
  <c r="A77" i="105"/>
  <c r="A76" i="105"/>
  <c r="A75" i="105"/>
  <c r="A74" i="105"/>
  <c r="A73" i="105"/>
  <c r="A72" i="105"/>
  <c r="A71" i="105"/>
  <c r="A70" i="105"/>
  <c r="A69" i="105"/>
  <c r="A68" i="105"/>
  <c r="A67" i="105"/>
  <c r="A66" i="105"/>
  <c r="A65" i="105"/>
  <c r="A64" i="105"/>
  <c r="A63" i="105"/>
  <c r="A62" i="105"/>
  <c r="A61" i="105"/>
  <c r="A60" i="105"/>
  <c r="A59" i="105"/>
  <c r="A58" i="105"/>
  <c r="A57" i="105"/>
  <c r="A56" i="105"/>
  <c r="A55" i="105"/>
  <c r="A54" i="105"/>
  <c r="A53" i="105"/>
  <c r="A52" i="105"/>
  <c r="A51" i="105"/>
  <c r="A50" i="105"/>
  <c r="A49" i="105"/>
  <c r="A48" i="105"/>
  <c r="A47" i="105"/>
  <c r="A46" i="105"/>
  <c r="A45" i="105"/>
  <c r="A44" i="105"/>
  <c r="A43" i="105"/>
  <c r="A42" i="105"/>
  <c r="A41" i="105"/>
  <c r="A40" i="105"/>
  <c r="A39" i="105"/>
  <c r="A38" i="105"/>
  <c r="A37" i="105"/>
  <c r="A36" i="105"/>
  <c r="A35" i="105"/>
  <c r="A34" i="105"/>
  <c r="A33" i="105"/>
  <c r="A32" i="105"/>
  <c r="A31" i="105"/>
  <c r="A30" i="105"/>
  <c r="A29" i="105"/>
  <c r="A28" i="105"/>
  <c r="A27" i="105"/>
  <c r="A26" i="105"/>
  <c r="A25" i="105"/>
  <c r="A24" i="105"/>
  <c r="A23" i="105"/>
  <c r="A22" i="105"/>
  <c r="A21" i="105"/>
  <c r="A20" i="105"/>
  <c r="A92" i="104"/>
  <c r="A91" i="104"/>
  <c r="A90" i="104"/>
  <c r="A89" i="104"/>
  <c r="A88" i="104"/>
  <c r="A87" i="104"/>
  <c r="A86" i="104"/>
  <c r="A85" i="104"/>
  <c r="A84" i="104"/>
  <c r="A83" i="104"/>
  <c r="A82" i="104"/>
  <c r="A81" i="104"/>
  <c r="A80" i="104"/>
  <c r="A79" i="104"/>
  <c r="A78" i="104"/>
  <c r="A77" i="104"/>
  <c r="A76" i="104"/>
  <c r="A75" i="104"/>
  <c r="A74" i="104"/>
  <c r="A73" i="104"/>
  <c r="A72" i="104"/>
  <c r="A71" i="104"/>
  <c r="A70" i="104"/>
  <c r="A69" i="104"/>
  <c r="A68" i="104"/>
  <c r="A67" i="104"/>
  <c r="A66" i="104"/>
  <c r="A65" i="104"/>
  <c r="A64" i="104"/>
  <c r="A63" i="104"/>
  <c r="A62" i="104"/>
  <c r="A61" i="104"/>
  <c r="A60" i="104"/>
  <c r="A59" i="104"/>
  <c r="A58" i="104"/>
  <c r="A57" i="104"/>
  <c r="A56" i="104"/>
  <c r="A55" i="104"/>
  <c r="A54" i="104"/>
  <c r="A53" i="104"/>
  <c r="A52" i="104"/>
  <c r="A51" i="104"/>
  <c r="A50" i="104"/>
  <c r="A49" i="104"/>
  <c r="A48" i="104"/>
  <c r="A47" i="104"/>
  <c r="A46" i="104"/>
  <c r="A45" i="104"/>
  <c r="A44" i="104"/>
  <c r="A43" i="104"/>
  <c r="A42" i="104"/>
  <c r="A41" i="104"/>
  <c r="A40" i="104"/>
  <c r="A39" i="104"/>
  <c r="A38" i="104"/>
  <c r="A37" i="104"/>
  <c r="A36" i="104"/>
  <c r="A35" i="104"/>
  <c r="A34" i="104"/>
  <c r="A33" i="104"/>
  <c r="A32" i="104"/>
  <c r="A31" i="104"/>
  <c r="A30" i="104"/>
  <c r="A29" i="104"/>
  <c r="A28" i="104"/>
  <c r="A27" i="104"/>
  <c r="A26" i="104"/>
  <c r="A25" i="104"/>
  <c r="A24" i="104"/>
  <c r="A23" i="104"/>
  <c r="A22" i="104"/>
  <c r="A21" i="104"/>
  <c r="A20" i="104"/>
  <c r="A92" i="103"/>
  <c r="A91" i="103"/>
  <c r="A90" i="103"/>
  <c r="A89" i="103"/>
  <c r="A88" i="103"/>
  <c r="A87" i="103"/>
  <c r="A86" i="103"/>
  <c r="A85" i="103"/>
  <c r="A84" i="103"/>
  <c r="A83" i="103"/>
  <c r="A82" i="103"/>
  <c r="A81" i="103"/>
  <c r="A80" i="103"/>
  <c r="A79" i="103"/>
  <c r="A78" i="103"/>
  <c r="A77" i="103"/>
  <c r="A76" i="103"/>
  <c r="A75" i="103"/>
  <c r="A74" i="103"/>
  <c r="A73" i="103"/>
  <c r="A72" i="103"/>
  <c r="A71" i="103"/>
  <c r="A70" i="103"/>
  <c r="A69" i="103"/>
  <c r="A68" i="103"/>
  <c r="A67" i="103"/>
  <c r="A66" i="103"/>
  <c r="A65" i="103"/>
  <c r="A64" i="103"/>
  <c r="A63" i="103"/>
  <c r="A62" i="103"/>
  <c r="A61" i="103"/>
  <c r="A60" i="103"/>
  <c r="A59" i="103"/>
  <c r="A58" i="103"/>
  <c r="A57" i="103"/>
  <c r="A56" i="103"/>
  <c r="A55" i="103"/>
  <c r="A54" i="103"/>
  <c r="A53" i="103"/>
  <c r="A52" i="103"/>
  <c r="A51" i="103"/>
  <c r="A50" i="103"/>
  <c r="A49" i="103"/>
  <c r="A48" i="103"/>
  <c r="A47" i="103"/>
  <c r="A46" i="103"/>
  <c r="A45" i="103"/>
  <c r="A44" i="103"/>
  <c r="A43" i="103"/>
  <c r="A42" i="103"/>
  <c r="A41" i="103"/>
  <c r="A40" i="103"/>
  <c r="A39" i="103"/>
  <c r="A38" i="103"/>
  <c r="A37" i="103"/>
  <c r="A36" i="103"/>
  <c r="A35" i="103"/>
  <c r="A34" i="103"/>
  <c r="A33" i="103"/>
  <c r="A32" i="103"/>
  <c r="A31" i="103"/>
  <c r="A30" i="103"/>
  <c r="A29" i="103"/>
  <c r="A28" i="103"/>
  <c r="A27" i="103"/>
  <c r="A26" i="103"/>
  <c r="A25" i="103"/>
  <c r="A24" i="103"/>
  <c r="A23" i="103"/>
  <c r="A22" i="103"/>
  <c r="A21" i="103"/>
  <c r="A20" i="103"/>
  <c r="A92" i="102"/>
  <c r="A91" i="102"/>
  <c r="A90" i="102"/>
  <c r="A89" i="102"/>
  <c r="A88" i="102"/>
  <c r="A87" i="102"/>
  <c r="A86" i="102"/>
  <c r="A85" i="102"/>
  <c r="A84" i="102"/>
  <c r="A83" i="102"/>
  <c r="A82" i="102"/>
  <c r="A81" i="102"/>
  <c r="A80" i="102"/>
  <c r="A79" i="102"/>
  <c r="A78" i="102"/>
  <c r="A77" i="102"/>
  <c r="A76" i="102"/>
  <c r="A75" i="102"/>
  <c r="A74" i="102"/>
  <c r="A73" i="102"/>
  <c r="A72" i="102"/>
  <c r="A71" i="102"/>
  <c r="A70" i="102"/>
  <c r="A69" i="102"/>
  <c r="A68" i="102"/>
  <c r="A67" i="102"/>
  <c r="A66" i="102"/>
  <c r="A65" i="102"/>
  <c r="A64" i="102"/>
  <c r="A63" i="102"/>
  <c r="A62" i="102"/>
  <c r="A61" i="102"/>
  <c r="A60" i="102"/>
  <c r="A59" i="102"/>
  <c r="A58" i="102"/>
  <c r="A57" i="102"/>
  <c r="A56" i="102"/>
  <c r="A55" i="102"/>
  <c r="A54" i="102"/>
  <c r="A53" i="102"/>
  <c r="A52" i="102"/>
  <c r="A51" i="102"/>
  <c r="A50" i="102"/>
  <c r="A49" i="102"/>
  <c r="A48" i="102"/>
  <c r="A47" i="102"/>
  <c r="A46" i="102"/>
  <c r="A45" i="102"/>
  <c r="A44" i="102"/>
  <c r="A43" i="102"/>
  <c r="A42" i="102"/>
  <c r="A41" i="102"/>
  <c r="A40" i="102"/>
  <c r="A39" i="102"/>
  <c r="A38" i="102"/>
  <c r="A37" i="102"/>
  <c r="A36" i="102"/>
  <c r="A35" i="102"/>
  <c r="A34" i="102"/>
  <c r="A33" i="102"/>
  <c r="A32" i="102"/>
  <c r="A31" i="102"/>
  <c r="A30" i="102"/>
  <c r="A29" i="102"/>
  <c r="A28" i="102"/>
  <c r="A27" i="102"/>
  <c r="A26" i="102"/>
  <c r="A25" i="102"/>
  <c r="A24" i="102"/>
  <c r="A23" i="102"/>
  <c r="A22" i="102"/>
  <c r="A21" i="102"/>
  <c r="A20" i="102"/>
  <c r="A92" i="101"/>
  <c r="A91" i="101"/>
  <c r="A90" i="101"/>
  <c r="A89" i="101"/>
  <c r="A88" i="101"/>
  <c r="A87" i="101"/>
  <c r="A86" i="101"/>
  <c r="A85" i="101"/>
  <c r="A84" i="101"/>
  <c r="A83" i="101"/>
  <c r="A82" i="101"/>
  <c r="A81" i="101"/>
  <c r="A80" i="101"/>
  <c r="A79" i="101"/>
  <c r="A78" i="101"/>
  <c r="A77" i="101"/>
  <c r="A76" i="101"/>
  <c r="A75" i="101"/>
  <c r="A74" i="101"/>
  <c r="A73" i="101"/>
  <c r="A72" i="101"/>
  <c r="A71" i="101"/>
  <c r="A70" i="101"/>
  <c r="A69" i="101"/>
  <c r="A68" i="101"/>
  <c r="A67" i="101"/>
  <c r="A66" i="101"/>
  <c r="A65" i="101"/>
  <c r="A64" i="101"/>
  <c r="A63" i="101"/>
  <c r="A62" i="101"/>
  <c r="A61" i="101"/>
  <c r="A60" i="101"/>
  <c r="A59" i="101"/>
  <c r="A58" i="101"/>
  <c r="A57" i="101"/>
  <c r="A56" i="101"/>
  <c r="A55" i="101"/>
  <c r="A54" i="101"/>
  <c r="A53" i="101"/>
  <c r="A52" i="101"/>
  <c r="A51" i="101"/>
  <c r="A50" i="101"/>
  <c r="A49" i="101"/>
  <c r="A48" i="101"/>
  <c r="A47" i="101"/>
  <c r="A46" i="101"/>
  <c r="A45" i="101"/>
  <c r="A44" i="101"/>
  <c r="A43" i="101"/>
  <c r="A42" i="101"/>
  <c r="A41" i="101"/>
  <c r="A40" i="101"/>
  <c r="A39" i="101"/>
  <c r="A38" i="101"/>
  <c r="A37" i="101"/>
  <c r="A36" i="101"/>
  <c r="A35" i="101"/>
  <c r="A34" i="101"/>
  <c r="A33" i="101"/>
  <c r="A32" i="101"/>
  <c r="A31" i="101"/>
  <c r="A30" i="101"/>
  <c r="A29" i="101"/>
  <c r="A28" i="101"/>
  <c r="A27" i="101"/>
  <c r="A26" i="101"/>
  <c r="A25" i="101"/>
  <c r="A24" i="101"/>
  <c r="A23" i="101"/>
  <c r="A22" i="101"/>
  <c r="A21" i="101"/>
  <c r="A20" i="101"/>
  <c r="A92" i="100"/>
  <c r="A91" i="100"/>
  <c r="A90" i="100"/>
  <c r="A89" i="100"/>
  <c r="A88" i="100"/>
  <c r="A87" i="100"/>
  <c r="A86" i="100"/>
  <c r="A85" i="100"/>
  <c r="A84" i="100"/>
  <c r="A83" i="100"/>
  <c r="A82" i="100"/>
  <c r="A81" i="100"/>
  <c r="A80" i="100"/>
  <c r="A79" i="100"/>
  <c r="A78" i="100"/>
  <c r="A77" i="100"/>
  <c r="A76" i="100"/>
  <c r="A75" i="100"/>
  <c r="A74" i="100"/>
  <c r="A73" i="100"/>
  <c r="A72" i="100"/>
  <c r="A71" i="100"/>
  <c r="A70" i="100"/>
  <c r="A69" i="100"/>
  <c r="A68" i="100"/>
  <c r="A67" i="100"/>
  <c r="A66" i="100"/>
  <c r="A65" i="100"/>
  <c r="A64" i="100"/>
  <c r="A63" i="100"/>
  <c r="A62" i="100"/>
  <c r="A61" i="100"/>
  <c r="A60" i="100"/>
  <c r="A59" i="100"/>
  <c r="A58" i="100"/>
  <c r="A57" i="100"/>
  <c r="A56" i="100"/>
  <c r="A55" i="100"/>
  <c r="A54" i="100"/>
  <c r="A53" i="100"/>
  <c r="A52" i="100"/>
  <c r="A51" i="100"/>
  <c r="A50" i="100"/>
  <c r="A49" i="100"/>
  <c r="A48" i="100"/>
  <c r="A47" i="100"/>
  <c r="A46" i="100"/>
  <c r="A45" i="100"/>
  <c r="A44" i="100"/>
  <c r="A43" i="100"/>
  <c r="A42" i="100"/>
  <c r="A41" i="100"/>
  <c r="A40" i="100"/>
  <c r="A39" i="100"/>
  <c r="A38" i="100"/>
  <c r="A37" i="100"/>
  <c r="A36" i="100"/>
  <c r="A35" i="100"/>
  <c r="A34" i="100"/>
  <c r="A33" i="100"/>
  <c r="A32" i="100"/>
  <c r="A31" i="100"/>
  <c r="A30" i="100"/>
  <c r="A29" i="100"/>
  <c r="A28" i="100"/>
  <c r="A27" i="100"/>
  <c r="A26" i="100"/>
  <c r="A25" i="100"/>
  <c r="A24" i="100"/>
  <c r="A23" i="100"/>
  <c r="A22" i="100"/>
  <c r="A21" i="100"/>
  <c r="A20" i="100"/>
  <c r="A92" i="85"/>
  <c r="A91" i="85"/>
  <c r="A90" i="85"/>
  <c r="A89" i="85"/>
  <c r="A88" i="85"/>
  <c r="A87" i="85"/>
  <c r="A86" i="85"/>
  <c r="A85" i="85"/>
  <c r="A84" i="85"/>
  <c r="A83" i="85"/>
  <c r="A82" i="85"/>
  <c r="A81" i="85"/>
  <c r="A80" i="85"/>
  <c r="A79" i="85"/>
  <c r="A78" i="85"/>
  <c r="A77" i="85"/>
  <c r="A76" i="85"/>
  <c r="A75" i="85"/>
  <c r="A74" i="85"/>
  <c r="A73" i="85"/>
  <c r="A72" i="85"/>
  <c r="A71" i="85"/>
  <c r="A70" i="85"/>
  <c r="A69" i="85"/>
  <c r="A68" i="85"/>
  <c r="A67" i="85"/>
  <c r="A66" i="85"/>
  <c r="A65" i="85"/>
  <c r="A64" i="85"/>
  <c r="A63" i="85"/>
  <c r="A62" i="85"/>
  <c r="A61" i="85"/>
  <c r="A60" i="85"/>
  <c r="A59" i="85"/>
  <c r="A58" i="85"/>
  <c r="A57" i="85"/>
  <c r="A56" i="85"/>
  <c r="A55" i="85"/>
  <c r="A54" i="85"/>
  <c r="A53" i="85"/>
  <c r="A52" i="85"/>
  <c r="A51" i="85"/>
  <c r="A50" i="85"/>
  <c r="A49" i="85"/>
  <c r="A48" i="85"/>
  <c r="A47" i="85"/>
  <c r="A46" i="85"/>
  <c r="A45" i="85"/>
  <c r="A44" i="85"/>
  <c r="A43" i="85"/>
  <c r="A42" i="85"/>
  <c r="A41" i="85"/>
  <c r="A40" i="85"/>
  <c r="A39" i="85"/>
  <c r="A38" i="85"/>
  <c r="A37" i="85"/>
  <c r="A36" i="85"/>
  <c r="A35" i="85"/>
  <c r="A34" i="85"/>
  <c r="A33" i="85"/>
  <c r="A32" i="85"/>
  <c r="A31" i="85"/>
  <c r="A30" i="85"/>
  <c r="A29" i="85"/>
  <c r="A28" i="85"/>
  <c r="A27" i="85"/>
  <c r="A26" i="85"/>
  <c r="A25" i="85"/>
  <c r="A24" i="85"/>
  <c r="A23" i="85"/>
  <c r="A22" i="85"/>
  <c r="A21" i="85"/>
  <c r="A20" i="85"/>
  <c r="A92" i="84"/>
  <c r="A91" i="84"/>
  <c r="A90" i="84"/>
  <c r="A89" i="84"/>
  <c r="A88" i="84"/>
  <c r="A87" i="84"/>
  <c r="A86" i="84"/>
  <c r="A85" i="84"/>
  <c r="A84" i="84"/>
  <c r="A83" i="84"/>
  <c r="A82" i="84"/>
  <c r="A81" i="84"/>
  <c r="A80" i="84"/>
  <c r="A79" i="84"/>
  <c r="A78" i="84"/>
  <c r="A77" i="84"/>
  <c r="A76" i="84"/>
  <c r="A75" i="84"/>
  <c r="A74" i="84"/>
  <c r="A73" i="84"/>
  <c r="A72" i="84"/>
  <c r="A71" i="84"/>
  <c r="A70" i="84"/>
  <c r="A69" i="84"/>
  <c r="A68" i="84"/>
  <c r="A67" i="84"/>
  <c r="A66" i="84"/>
  <c r="A65" i="84"/>
  <c r="A64" i="84"/>
  <c r="A63" i="84"/>
  <c r="A62" i="84"/>
  <c r="A61" i="84"/>
  <c r="A60" i="84"/>
  <c r="A59" i="84"/>
  <c r="A58" i="84"/>
  <c r="A57" i="84"/>
  <c r="A56" i="84"/>
  <c r="A55" i="84"/>
  <c r="A54" i="84"/>
  <c r="A53" i="84"/>
  <c r="A52" i="84"/>
  <c r="A51" i="84"/>
  <c r="A50" i="84"/>
  <c r="A49" i="84"/>
  <c r="A48" i="84"/>
  <c r="A47" i="84"/>
  <c r="A46" i="84"/>
  <c r="A45" i="84"/>
  <c r="A44" i="84"/>
  <c r="A43" i="84"/>
  <c r="A42" i="84"/>
  <c r="A41" i="84"/>
  <c r="A40" i="84"/>
  <c r="A39" i="84"/>
  <c r="A38" i="84"/>
  <c r="A37" i="84"/>
  <c r="A36" i="84"/>
  <c r="A35" i="84"/>
  <c r="A34" i="84"/>
  <c r="A33" i="84"/>
  <c r="A32" i="84"/>
  <c r="A31" i="84"/>
  <c r="A30" i="84"/>
  <c r="A29" i="84"/>
  <c r="A28" i="84"/>
  <c r="A27" i="84"/>
  <c r="A26" i="84"/>
  <c r="A25" i="84"/>
  <c r="A24" i="84"/>
  <c r="A23" i="84"/>
  <c r="A22" i="84"/>
  <c r="A21" i="84"/>
  <c r="A20" i="84"/>
  <c r="A92" i="83"/>
  <c r="A91" i="83"/>
  <c r="A90" i="83"/>
  <c r="A89" i="83"/>
  <c r="A88" i="83"/>
  <c r="A87" i="83"/>
  <c r="A86" i="83"/>
  <c r="A85" i="83"/>
  <c r="A84" i="83"/>
  <c r="A83" i="83"/>
  <c r="A82" i="83"/>
  <c r="A81" i="83"/>
  <c r="A80" i="83"/>
  <c r="A79" i="83"/>
  <c r="A78" i="83"/>
  <c r="A77" i="83"/>
  <c r="A76" i="83"/>
  <c r="A75" i="83"/>
  <c r="A74" i="83"/>
  <c r="A73" i="83"/>
  <c r="A72" i="83"/>
  <c r="A71" i="83"/>
  <c r="A70" i="83"/>
  <c r="A69" i="83"/>
  <c r="A68" i="83"/>
  <c r="A67" i="83"/>
  <c r="A66" i="83"/>
  <c r="A65" i="83"/>
  <c r="A64" i="83"/>
  <c r="A63" i="83"/>
  <c r="A62" i="83"/>
  <c r="A61" i="83"/>
  <c r="A60" i="83"/>
  <c r="A59" i="83"/>
  <c r="A58" i="83"/>
  <c r="A57" i="83"/>
  <c r="A56" i="83"/>
  <c r="A55" i="83"/>
  <c r="A54" i="83"/>
  <c r="A53" i="83"/>
  <c r="A52" i="83"/>
  <c r="A51" i="83"/>
  <c r="A50" i="83"/>
  <c r="A49" i="83"/>
  <c r="A48" i="83"/>
  <c r="A47" i="83"/>
  <c r="A46" i="83"/>
  <c r="A45" i="83"/>
  <c r="A44" i="83"/>
  <c r="A43" i="83"/>
  <c r="A42" i="83"/>
  <c r="A41" i="83"/>
  <c r="A40" i="83"/>
  <c r="A39" i="83"/>
  <c r="A38" i="83"/>
  <c r="A37" i="83"/>
  <c r="A36" i="83"/>
  <c r="A35" i="83"/>
  <c r="A34" i="83"/>
  <c r="A33" i="83"/>
  <c r="A32" i="83"/>
  <c r="A31" i="83"/>
  <c r="A30" i="83"/>
  <c r="A29" i="83"/>
  <c r="A28" i="83"/>
  <c r="A27" i="83"/>
  <c r="A26" i="83"/>
  <c r="A25" i="83"/>
  <c r="A24" i="83"/>
  <c r="A23" i="83"/>
  <c r="A22" i="83"/>
  <c r="A21" i="83"/>
  <c r="A20" i="83"/>
  <c r="A92" i="82"/>
  <c r="A91" i="82"/>
  <c r="A90" i="82"/>
  <c r="A89" i="82"/>
  <c r="A88" i="82"/>
  <c r="A87" i="82"/>
  <c r="A86" i="82"/>
  <c r="A85" i="82"/>
  <c r="A84" i="82"/>
  <c r="A83" i="82"/>
  <c r="A82" i="82"/>
  <c r="A81" i="82"/>
  <c r="A80" i="82"/>
  <c r="A79" i="82"/>
  <c r="A78" i="82"/>
  <c r="A77" i="82"/>
  <c r="A76" i="82"/>
  <c r="A75" i="82"/>
  <c r="A74" i="82"/>
  <c r="A73" i="82"/>
  <c r="A72" i="82"/>
  <c r="A71" i="82"/>
  <c r="A70" i="82"/>
  <c r="A69" i="82"/>
  <c r="A68" i="82"/>
  <c r="A67" i="82"/>
  <c r="A66" i="82"/>
  <c r="A65" i="82"/>
  <c r="A64" i="82"/>
  <c r="A63" i="82"/>
  <c r="A62" i="82"/>
  <c r="A61" i="82"/>
  <c r="A60" i="82"/>
  <c r="A59" i="82"/>
  <c r="A58" i="82"/>
  <c r="A57" i="82"/>
  <c r="A56" i="82"/>
  <c r="A55" i="82"/>
  <c r="A54" i="82"/>
  <c r="A53" i="82"/>
  <c r="A52" i="82"/>
  <c r="A51" i="82"/>
  <c r="A50" i="82"/>
  <c r="A49" i="82"/>
  <c r="A48" i="82"/>
  <c r="A47" i="82"/>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92" i="81"/>
  <c r="A91" i="81"/>
  <c r="A90" i="81"/>
  <c r="A89" i="81"/>
  <c r="A88" i="81"/>
  <c r="A87" i="81"/>
  <c r="A86" i="81"/>
  <c r="A85" i="81"/>
  <c r="A84" i="81"/>
  <c r="A83" i="81"/>
  <c r="A82" i="81"/>
  <c r="A81" i="81"/>
  <c r="A80" i="81"/>
  <c r="A79" i="81"/>
  <c r="A78" i="81"/>
  <c r="A77" i="81"/>
  <c r="A76" i="81"/>
  <c r="A75" i="81"/>
  <c r="A74" i="81"/>
  <c r="A73" i="81"/>
  <c r="A72" i="81"/>
  <c r="A71" i="81"/>
  <c r="A70" i="81"/>
  <c r="A69" i="81"/>
  <c r="A68" i="81"/>
  <c r="A67" i="81"/>
  <c r="A66" i="81"/>
  <c r="A65" i="81"/>
  <c r="A64" i="81"/>
  <c r="A63" i="81"/>
  <c r="A62" i="81"/>
  <c r="A61" i="81"/>
  <c r="A60" i="81"/>
  <c r="A59" i="81"/>
  <c r="A58" i="81"/>
  <c r="A57" i="81"/>
  <c r="A56" i="81"/>
  <c r="A55" i="81"/>
  <c r="A54" i="81"/>
  <c r="A53" i="81"/>
  <c r="A52" i="81"/>
  <c r="A51" i="81"/>
  <c r="A50" i="81"/>
  <c r="A49" i="81"/>
  <c r="A48" i="81"/>
  <c r="A47" i="81"/>
  <c r="A46" i="81"/>
  <c r="A45" i="81"/>
  <c r="A44" i="81"/>
  <c r="A43" i="81"/>
  <c r="A42" i="81"/>
  <c r="A41" i="81"/>
  <c r="A40" i="81"/>
  <c r="A39" i="81"/>
  <c r="A38" i="81"/>
  <c r="A37" i="81"/>
  <c r="A36" i="81"/>
  <c r="A35" i="81"/>
  <c r="A34" i="81"/>
  <c r="A33" i="81"/>
  <c r="A32" i="81"/>
  <c r="A31" i="81"/>
  <c r="A30" i="81"/>
  <c r="A29" i="81"/>
  <c r="A28" i="81"/>
  <c r="A27" i="81"/>
  <c r="A26" i="81"/>
  <c r="A25" i="81"/>
  <c r="A24" i="81"/>
  <c r="A23" i="81"/>
  <c r="A22" i="81"/>
  <c r="A21" i="81"/>
  <c r="A20" i="81"/>
  <c r="A92" i="80"/>
  <c r="A91" i="80"/>
  <c r="A90" i="80"/>
  <c r="A89" i="80"/>
  <c r="A88" i="80"/>
  <c r="A87" i="80"/>
  <c r="A86" i="80"/>
  <c r="A85" i="80"/>
  <c r="A84" i="80"/>
  <c r="A83" i="80"/>
  <c r="A82" i="80"/>
  <c r="A81" i="80"/>
  <c r="A80" i="80"/>
  <c r="A79" i="80"/>
  <c r="A78" i="80"/>
  <c r="A77" i="80"/>
  <c r="A76" i="80"/>
  <c r="A75" i="80"/>
  <c r="A74" i="80"/>
  <c r="A73" i="80"/>
  <c r="A72" i="80"/>
  <c r="A71" i="80"/>
  <c r="A70" i="80"/>
  <c r="A69" i="80"/>
  <c r="A68" i="80"/>
  <c r="A67" i="80"/>
  <c r="A66" i="80"/>
  <c r="A65" i="80"/>
  <c r="A64" i="80"/>
  <c r="A63" i="80"/>
  <c r="A62" i="80"/>
  <c r="A61" i="80"/>
  <c r="A60" i="80"/>
  <c r="A59" i="80"/>
  <c r="A58" i="80"/>
  <c r="A57" i="80"/>
  <c r="A56" i="80"/>
  <c r="A55" i="80"/>
  <c r="A54" i="80"/>
  <c r="A53" i="80"/>
  <c r="A52" i="80"/>
  <c r="A51" i="80"/>
  <c r="A50" i="80"/>
  <c r="A49" i="80"/>
  <c r="A48" i="80"/>
  <c r="A47" i="80"/>
  <c r="A46" i="80"/>
  <c r="A45" i="80"/>
  <c r="A44" i="80"/>
  <c r="A43" i="80"/>
  <c r="A42" i="80"/>
  <c r="A41" i="80"/>
  <c r="A40" i="80"/>
  <c r="A39" i="80"/>
  <c r="A38" i="80"/>
  <c r="A37" i="80"/>
  <c r="A36" i="80"/>
  <c r="A35" i="80"/>
  <c r="A34" i="80"/>
  <c r="A33" i="80"/>
  <c r="A32" i="80"/>
  <c r="A31" i="80"/>
  <c r="A30" i="80"/>
  <c r="A29" i="80"/>
  <c r="A28" i="80"/>
  <c r="A27" i="80"/>
  <c r="A26" i="80"/>
  <c r="A25" i="80"/>
  <c r="A24" i="80"/>
  <c r="A23" i="80"/>
  <c r="A22" i="80"/>
  <c r="A21" i="80"/>
  <c r="A20" i="80"/>
  <c r="A91" i="72"/>
  <c r="A90" i="72"/>
  <c r="A89" i="72"/>
  <c r="A88" i="72"/>
  <c r="A87" i="72"/>
  <c r="A86" i="72"/>
  <c r="A85" i="72"/>
  <c r="A84" i="72"/>
  <c r="A83" i="72"/>
  <c r="A82" i="72"/>
  <c r="A81" i="72"/>
  <c r="A80" i="72"/>
  <c r="A79" i="72"/>
  <c r="A78" i="72"/>
  <c r="A77" i="72"/>
  <c r="A76" i="72"/>
  <c r="A75" i="72"/>
  <c r="A74" i="72"/>
  <c r="A73" i="72"/>
  <c r="A72" i="72"/>
  <c r="A71" i="72"/>
  <c r="A70" i="72"/>
  <c r="A69" i="72"/>
  <c r="A68" i="72"/>
  <c r="A67" i="72"/>
  <c r="A66" i="72"/>
  <c r="A65" i="72"/>
  <c r="A64" i="72"/>
  <c r="A63" i="72"/>
  <c r="A62" i="72"/>
  <c r="A61" i="72"/>
  <c r="A60" i="72"/>
  <c r="A59" i="72"/>
  <c r="A58" i="72"/>
  <c r="A57" i="72"/>
  <c r="A56" i="72"/>
  <c r="A55" i="72"/>
  <c r="A54" i="72"/>
  <c r="A53" i="72"/>
  <c r="A52" i="72"/>
  <c r="A51" i="72"/>
  <c r="A50" i="72"/>
  <c r="A49" i="72"/>
  <c r="A48" i="72"/>
  <c r="A47" i="72"/>
  <c r="A46" i="72"/>
  <c r="A45" i="72"/>
  <c r="A44" i="72"/>
  <c r="A43" i="72"/>
  <c r="A42" i="72"/>
  <c r="A41" i="72"/>
  <c r="A40" i="72"/>
  <c r="A39" i="72"/>
  <c r="A38" i="72"/>
  <c r="A37" i="72"/>
  <c r="A36" i="72"/>
  <c r="A35" i="72"/>
  <c r="A34" i="72"/>
  <c r="A33" i="72"/>
  <c r="A32" i="72"/>
  <c r="A31" i="72"/>
  <c r="A30" i="72"/>
  <c r="A29" i="72"/>
  <c r="A28" i="72"/>
  <c r="A27" i="72"/>
  <c r="A26" i="72"/>
  <c r="A25" i="72"/>
  <c r="A24" i="72"/>
  <c r="A23" i="72"/>
  <c r="A22" i="72"/>
  <c r="A21" i="72"/>
  <c r="A20" i="72"/>
  <c r="A19" i="72"/>
  <c r="A91" i="71"/>
  <c r="A90" i="71"/>
  <c r="A89" i="71"/>
  <c r="A88" i="71"/>
  <c r="A87" i="71"/>
  <c r="A86" i="71"/>
  <c r="A85" i="71"/>
  <c r="A84" i="71"/>
  <c r="A83" i="71"/>
  <c r="A82" i="71"/>
  <c r="A81" i="71"/>
  <c r="A80" i="71"/>
  <c r="A79" i="71"/>
  <c r="A78" i="71"/>
  <c r="A77" i="71"/>
  <c r="A76" i="71"/>
  <c r="A75" i="71"/>
  <c r="A74" i="71"/>
  <c r="A73" i="71"/>
  <c r="A72" i="71"/>
  <c r="A71" i="71"/>
  <c r="A70" i="71"/>
  <c r="A69" i="71"/>
  <c r="A68" i="71"/>
  <c r="A67" i="71"/>
  <c r="A66" i="71"/>
  <c r="A65" i="71"/>
  <c r="A64" i="71"/>
  <c r="A63" i="71"/>
  <c r="A62" i="71"/>
  <c r="A61" i="71"/>
  <c r="A60" i="71"/>
  <c r="A59" i="71"/>
  <c r="A58" i="71"/>
  <c r="A57" i="71"/>
  <c r="A56" i="71"/>
  <c r="A55" i="71"/>
  <c r="A54" i="71"/>
  <c r="A53" i="71"/>
  <c r="A52" i="71"/>
  <c r="A51" i="71"/>
  <c r="A50" i="71"/>
  <c r="A49" i="71"/>
  <c r="A48" i="71"/>
  <c r="A47" i="71"/>
  <c r="A46" i="71"/>
  <c r="A45" i="71"/>
  <c r="A44" i="71"/>
  <c r="A43" i="71"/>
  <c r="A42" i="71"/>
  <c r="A41" i="71"/>
  <c r="A40" i="71"/>
  <c r="A39" i="71"/>
  <c r="A38" i="71"/>
  <c r="A37" i="71"/>
  <c r="A36" i="71"/>
  <c r="A35" i="71"/>
  <c r="A34" i="71"/>
  <c r="A33" i="71"/>
  <c r="A32" i="71"/>
  <c r="A31" i="71"/>
  <c r="A30" i="71"/>
  <c r="A29" i="71"/>
  <c r="A28" i="71"/>
  <c r="A27" i="71"/>
  <c r="A26" i="71"/>
  <c r="A25" i="71"/>
  <c r="A24" i="71"/>
  <c r="A23" i="71"/>
  <c r="A22" i="71"/>
  <c r="A21" i="71"/>
  <c r="A20" i="71"/>
  <c r="A19" i="71"/>
  <c r="A91" i="70"/>
  <c r="A90" i="70"/>
  <c r="A89" i="70"/>
  <c r="A88" i="70"/>
  <c r="A87" i="70"/>
  <c r="A86" i="70"/>
  <c r="A85" i="70"/>
  <c r="A84" i="70"/>
  <c r="A83" i="70"/>
  <c r="A82" i="70"/>
  <c r="A81" i="70"/>
  <c r="A80" i="70"/>
  <c r="A79" i="70"/>
  <c r="A78" i="70"/>
  <c r="A77" i="70"/>
  <c r="A76" i="70"/>
  <c r="A75" i="70"/>
  <c r="A74" i="70"/>
  <c r="A73" i="70"/>
  <c r="A72" i="70"/>
  <c r="A71" i="70"/>
  <c r="A70" i="70"/>
  <c r="A69" i="70"/>
  <c r="A68" i="70"/>
  <c r="A67" i="70"/>
  <c r="A66" i="70"/>
  <c r="A65" i="70"/>
  <c r="A64" i="70"/>
  <c r="A63" i="70"/>
  <c r="A62" i="70"/>
  <c r="A61" i="70"/>
  <c r="A60" i="70"/>
  <c r="A59" i="70"/>
  <c r="A58" i="70"/>
  <c r="A57" i="70"/>
  <c r="A56" i="70"/>
  <c r="A55" i="70"/>
  <c r="A54" i="70"/>
  <c r="A53" i="70"/>
  <c r="A52" i="70"/>
  <c r="A51" i="70"/>
  <c r="A50" i="70"/>
  <c r="A49" i="70"/>
  <c r="A48" i="70"/>
  <c r="A47" i="70"/>
  <c r="A46" i="70"/>
  <c r="A45" i="70"/>
  <c r="A44" i="70"/>
  <c r="A43" i="70"/>
  <c r="A42" i="70"/>
  <c r="A41" i="70"/>
  <c r="A40" i="70"/>
  <c r="A39" i="70"/>
  <c r="A38" i="70"/>
  <c r="A37" i="70"/>
  <c r="A36" i="70"/>
  <c r="A35" i="70"/>
  <c r="A34" i="70"/>
  <c r="A33" i="70"/>
  <c r="A32" i="70"/>
  <c r="A31" i="70"/>
  <c r="A30" i="70"/>
  <c r="A29" i="70"/>
  <c r="A28" i="70"/>
  <c r="A27" i="70"/>
  <c r="A26" i="70"/>
  <c r="A25" i="70"/>
  <c r="A24" i="70"/>
  <c r="A23" i="70"/>
  <c r="A22" i="70"/>
  <c r="A21" i="70"/>
  <c r="A20" i="70"/>
  <c r="A19" i="70"/>
  <c r="A91" i="69"/>
  <c r="A90" i="69"/>
  <c r="A89" i="69"/>
  <c r="A88" i="69"/>
  <c r="A87" i="69"/>
  <c r="A86" i="69"/>
  <c r="A85" i="69"/>
  <c r="A84" i="69"/>
  <c r="A83" i="69"/>
  <c r="A82" i="69"/>
  <c r="A81" i="69"/>
  <c r="A80" i="69"/>
  <c r="A79" i="69"/>
  <c r="A78" i="69"/>
  <c r="A77" i="69"/>
  <c r="A76" i="69"/>
  <c r="A75" i="69"/>
  <c r="A74" i="69"/>
  <c r="A73" i="69"/>
  <c r="A72" i="69"/>
  <c r="A71" i="69"/>
  <c r="A70" i="69"/>
  <c r="A69" i="69"/>
  <c r="A68" i="69"/>
  <c r="A67" i="69"/>
  <c r="A66" i="69"/>
  <c r="A65" i="69"/>
  <c r="A64" i="69"/>
  <c r="A63" i="69"/>
  <c r="A62" i="69"/>
  <c r="A61" i="69"/>
  <c r="A60" i="69"/>
  <c r="A59" i="69"/>
  <c r="A58" i="69"/>
  <c r="A57" i="69"/>
  <c r="A56" i="69"/>
  <c r="A55" i="69"/>
  <c r="A54" i="69"/>
  <c r="A53" i="69"/>
  <c r="A52" i="69"/>
  <c r="A51" i="69"/>
  <c r="A50" i="69"/>
  <c r="A49" i="69"/>
  <c r="A48" i="69"/>
  <c r="A47" i="69"/>
  <c r="A46" i="69"/>
  <c r="A45" i="69"/>
  <c r="A44" i="69"/>
  <c r="A43" i="69"/>
  <c r="A42" i="69"/>
  <c r="A41" i="69"/>
  <c r="A40" i="69"/>
  <c r="A39" i="69"/>
  <c r="A38" i="69"/>
  <c r="A37" i="69"/>
  <c r="A36" i="69"/>
  <c r="A35" i="69"/>
  <c r="A34" i="69"/>
  <c r="A33" i="69"/>
  <c r="A32" i="69"/>
  <c r="A31" i="69"/>
  <c r="A30" i="69"/>
  <c r="A29" i="69"/>
  <c r="A28" i="69"/>
  <c r="A27" i="69"/>
  <c r="A26" i="69"/>
  <c r="A25" i="69"/>
  <c r="A24" i="69"/>
  <c r="A23" i="69"/>
  <c r="A22" i="69"/>
  <c r="A21" i="69"/>
  <c r="A20" i="69"/>
  <c r="A19" i="69"/>
  <c r="A91" i="86"/>
  <c r="A90" i="86"/>
  <c r="A89" i="86"/>
  <c r="A88" i="86"/>
  <c r="A87" i="86"/>
  <c r="A86" i="86"/>
  <c r="A85" i="86"/>
  <c r="A84" i="86"/>
  <c r="A83"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A57" i="86"/>
  <c r="A56" i="86"/>
  <c r="A55" i="86"/>
  <c r="A54" i="86"/>
  <c r="A53" i="86"/>
  <c r="A52" i="86"/>
  <c r="A51" i="86"/>
  <c r="A50" i="86"/>
  <c r="A49" i="86"/>
  <c r="A48" i="86"/>
  <c r="A47" i="86"/>
  <c r="A46" i="86"/>
  <c r="A45" i="86"/>
  <c r="A44" i="86"/>
  <c r="A43" i="86"/>
  <c r="A42" i="86"/>
  <c r="A41" i="86"/>
  <c r="A40" i="86"/>
  <c r="A39" i="86"/>
  <c r="A38" i="86"/>
  <c r="A37" i="86"/>
  <c r="A36" i="86"/>
  <c r="A35" i="86"/>
  <c r="A34" i="86"/>
  <c r="A33" i="86"/>
  <c r="A32" i="86"/>
  <c r="A31" i="86"/>
  <c r="A30" i="86"/>
  <c r="A29" i="86"/>
  <c r="A28" i="86"/>
  <c r="A27" i="86"/>
  <c r="A26" i="86"/>
  <c r="A25" i="86"/>
  <c r="A24" i="86"/>
  <c r="A23" i="86"/>
  <c r="A22" i="86"/>
  <c r="A21" i="86"/>
  <c r="A20" i="86"/>
  <c r="A19" i="86"/>
  <c r="A91" i="87"/>
  <c r="A90" i="87"/>
  <c r="A89" i="87"/>
  <c r="A88" i="87"/>
  <c r="A87" i="87"/>
  <c r="A86" i="87"/>
  <c r="A85" i="87"/>
  <c r="A84" i="87"/>
  <c r="A83" i="87"/>
  <c r="A82" i="87"/>
  <c r="A81" i="87"/>
  <c r="A80" i="87"/>
  <c r="A79" i="87"/>
  <c r="A78" i="87"/>
  <c r="A77" i="87"/>
  <c r="A76" i="87"/>
  <c r="A75" i="87"/>
  <c r="A74" i="87"/>
  <c r="A73" i="87"/>
  <c r="A72" i="87"/>
  <c r="A71" i="87"/>
  <c r="A70" i="87"/>
  <c r="A69" i="87"/>
  <c r="A68" i="87"/>
  <c r="A67" i="87"/>
  <c r="A66" i="87"/>
  <c r="A65" i="87"/>
  <c r="A64" i="87"/>
  <c r="A63" i="87"/>
  <c r="A62" i="87"/>
  <c r="A61" i="87"/>
  <c r="A60" i="87"/>
  <c r="A59" i="87"/>
  <c r="A58" i="87"/>
  <c r="A57" i="87"/>
  <c r="A56" i="87"/>
  <c r="A55" i="87"/>
  <c r="A54" i="87"/>
  <c r="A53" i="87"/>
  <c r="A52" i="87"/>
  <c r="A51" i="87"/>
  <c r="A50" i="87"/>
  <c r="A49" i="87"/>
  <c r="A48" i="87"/>
  <c r="A47" i="87"/>
  <c r="A46" i="87"/>
  <c r="A45" i="87"/>
  <c r="A44" i="87"/>
  <c r="A43" i="87"/>
  <c r="A42" i="87"/>
  <c r="A41" i="87"/>
  <c r="A40" i="87"/>
  <c r="A39" i="87"/>
  <c r="A38" i="87"/>
  <c r="A37" i="87"/>
  <c r="A36" i="87"/>
  <c r="A35" i="87"/>
  <c r="A34" i="87"/>
  <c r="A33" i="87"/>
  <c r="A32" i="87"/>
  <c r="A31" i="87"/>
  <c r="A30" i="87"/>
  <c r="A29" i="87"/>
  <c r="A28" i="87"/>
  <c r="A27" i="87"/>
  <c r="A26" i="87"/>
  <c r="A25" i="87"/>
  <c r="A24" i="87"/>
  <c r="A23" i="87"/>
  <c r="A22" i="87"/>
  <c r="A21" i="87"/>
  <c r="A20" i="87"/>
  <c r="A19" i="87"/>
  <c r="A91" i="68"/>
  <c r="A90" i="68"/>
  <c r="A89" i="68"/>
  <c r="A88" i="68"/>
  <c r="A87" i="68"/>
  <c r="A86" i="68"/>
  <c r="A85" i="68"/>
  <c r="A84" i="68"/>
  <c r="A83" i="68"/>
  <c r="A82" i="68"/>
  <c r="A81" i="68"/>
  <c r="A80" i="68"/>
  <c r="A79" i="68"/>
  <c r="A78" i="68"/>
  <c r="A77" i="68"/>
  <c r="A76" i="68"/>
  <c r="A75" i="68"/>
  <c r="A74" i="68"/>
  <c r="A73" i="68"/>
  <c r="A72" i="68"/>
  <c r="A71" i="68"/>
  <c r="A70" i="68"/>
  <c r="A69" i="68"/>
  <c r="A68" i="68"/>
  <c r="A67" i="68"/>
  <c r="A66" i="68"/>
  <c r="A65" i="68"/>
  <c r="A64" i="68"/>
  <c r="A63" i="68"/>
  <c r="A62" i="68"/>
  <c r="A61" i="68"/>
  <c r="A60" i="68"/>
  <c r="A59" i="68"/>
  <c r="A58" i="68"/>
  <c r="A57" i="68"/>
  <c r="A56" i="68"/>
  <c r="A55" i="68"/>
  <c r="A54" i="68"/>
  <c r="A53" i="68"/>
  <c r="A52" i="68"/>
  <c r="A51" i="68"/>
  <c r="A50" i="68"/>
  <c r="A49" i="68"/>
  <c r="A48" i="68"/>
  <c r="A47" i="68"/>
  <c r="A46" i="68"/>
  <c r="A45" i="68"/>
  <c r="A44" i="68"/>
  <c r="A43" i="68"/>
  <c r="A42" i="68"/>
  <c r="A41" i="68"/>
  <c r="A40" i="68"/>
  <c r="A39" i="68"/>
  <c r="A38" i="68"/>
  <c r="A37" i="68"/>
  <c r="A36" i="68"/>
  <c r="A35" i="68"/>
  <c r="A34" i="68"/>
  <c r="A33" i="68"/>
  <c r="A32" i="68"/>
  <c r="A31" i="68"/>
  <c r="A30" i="68"/>
  <c r="A29" i="68"/>
  <c r="A28" i="68"/>
  <c r="A27" i="68"/>
  <c r="A26" i="68"/>
  <c r="A25" i="68"/>
  <c r="A24" i="68"/>
  <c r="A23" i="68"/>
  <c r="A22" i="68"/>
  <c r="A21" i="68"/>
  <c r="A20" i="68"/>
  <c r="A19" i="68"/>
  <c r="A91" i="67"/>
  <c r="A90" i="67"/>
  <c r="A89" i="67"/>
  <c r="A88" i="67"/>
  <c r="A87" i="67"/>
  <c r="A86" i="67"/>
  <c r="A85" i="67"/>
  <c r="A84" i="67"/>
  <c r="A83" i="67"/>
  <c r="A82" i="67"/>
  <c r="A81" i="67"/>
  <c r="A80" i="67"/>
  <c r="A79" i="67"/>
  <c r="A78" i="67"/>
  <c r="A77" i="67"/>
  <c r="A76" i="67"/>
  <c r="A75" i="67"/>
  <c r="A74" i="67"/>
  <c r="A73" i="67"/>
  <c r="A72" i="67"/>
  <c r="A71" i="67"/>
  <c r="A70" i="67"/>
  <c r="A69" i="67"/>
  <c r="A68" i="67"/>
  <c r="A67" i="67"/>
  <c r="A66" i="67"/>
  <c r="A65" i="67"/>
  <c r="A64" i="67"/>
  <c r="A63" i="67"/>
  <c r="A62" i="67"/>
  <c r="A61" i="67"/>
  <c r="A60" i="67"/>
  <c r="A59" i="67"/>
  <c r="A58" i="67"/>
  <c r="A57" i="67"/>
  <c r="A56" i="67"/>
  <c r="A55" i="67"/>
  <c r="A54" i="67"/>
  <c r="A53" i="67"/>
  <c r="A52" i="67"/>
  <c r="A51" i="67"/>
  <c r="A50" i="67"/>
  <c r="A49" i="67"/>
  <c r="A48" i="67"/>
  <c r="A47" i="67"/>
  <c r="A46" i="67"/>
  <c r="A45" i="67"/>
  <c r="A44" i="67"/>
  <c r="A43" i="67"/>
  <c r="A42" i="67"/>
  <c r="A41" i="67"/>
  <c r="A40" i="67"/>
  <c r="A39" i="67"/>
  <c r="A38" i="67"/>
  <c r="A37" i="67"/>
  <c r="A36" i="67"/>
  <c r="A35" i="67"/>
  <c r="A34" i="67"/>
  <c r="A33" i="67"/>
  <c r="A32" i="67"/>
  <c r="A31" i="67"/>
  <c r="A30" i="67"/>
  <c r="A29" i="67"/>
  <c r="A28" i="67"/>
  <c r="A27" i="67"/>
  <c r="A26" i="67"/>
  <c r="A25" i="67"/>
  <c r="A24" i="67"/>
  <c r="A23" i="67"/>
  <c r="A22" i="67"/>
  <c r="A21" i="67"/>
  <c r="A20" i="67"/>
  <c r="A19" i="67"/>
  <c r="A91" i="66"/>
  <c r="A90" i="66"/>
  <c r="A89" i="66"/>
  <c r="A88" i="66"/>
  <c r="A87" i="66"/>
  <c r="A86" i="66"/>
  <c r="A85" i="66"/>
  <c r="A84" i="66"/>
  <c r="A83" i="66"/>
  <c r="A82" i="66"/>
  <c r="A81" i="66"/>
  <c r="A80" i="66"/>
  <c r="A79" i="66"/>
  <c r="A78" i="66"/>
  <c r="A77" i="66"/>
  <c r="A76" i="66"/>
  <c r="A75" i="66"/>
  <c r="A74" i="66"/>
  <c r="A73" i="66"/>
  <c r="A72" i="66"/>
  <c r="A71" i="66"/>
  <c r="A70" i="66"/>
  <c r="A69" i="66"/>
  <c r="A68" i="66"/>
  <c r="A67" i="66"/>
  <c r="A66" i="66"/>
  <c r="A65" i="66"/>
  <c r="A64" i="66"/>
  <c r="A63" i="66"/>
  <c r="A62" i="66"/>
  <c r="A61" i="66"/>
  <c r="A60" i="66"/>
  <c r="A59" i="66"/>
  <c r="A58" i="66"/>
  <c r="A57" i="66"/>
  <c r="A56" i="66"/>
  <c r="A55" i="66"/>
  <c r="A54" i="66"/>
  <c r="A53" i="66"/>
  <c r="A52" i="66"/>
  <c r="A51" i="66"/>
  <c r="A50" i="66"/>
  <c r="A49" i="66"/>
  <c r="A48" i="66"/>
  <c r="A47" i="66"/>
  <c r="A46" i="66"/>
  <c r="A45" i="66"/>
  <c r="A44" i="66"/>
  <c r="A43" i="66"/>
  <c r="A42" i="66"/>
  <c r="A41" i="66"/>
  <c r="A40" i="66"/>
  <c r="A39" i="66"/>
  <c r="A38" i="66"/>
  <c r="A37" i="66"/>
  <c r="A36" i="66"/>
  <c r="A35" i="66"/>
  <c r="A34" i="66"/>
  <c r="A33" i="66"/>
  <c r="A32" i="66"/>
  <c r="A31" i="66"/>
  <c r="A30" i="66"/>
  <c r="A29" i="66"/>
  <c r="A28" i="66"/>
  <c r="A27" i="66"/>
  <c r="A26" i="66"/>
  <c r="A25" i="66"/>
  <c r="A24" i="66"/>
  <c r="A23" i="66"/>
  <c r="A22" i="66"/>
  <c r="A21" i="66"/>
  <c r="A20" i="66"/>
  <c r="A19" i="66"/>
  <c r="A91" i="65"/>
  <c r="A90" i="65"/>
  <c r="A89" i="65"/>
  <c r="A88" i="65"/>
  <c r="A87" i="65"/>
  <c r="A86" i="65"/>
  <c r="A85" i="65"/>
  <c r="A84" i="65"/>
  <c r="A83" i="65"/>
  <c r="A82" i="65"/>
  <c r="A81" i="65"/>
  <c r="A80" i="65"/>
  <c r="A79" i="65"/>
  <c r="A78" i="65"/>
  <c r="A77" i="65"/>
  <c r="A76" i="65"/>
  <c r="A75" i="65"/>
  <c r="A74" i="65"/>
  <c r="A73" i="65"/>
  <c r="A72" i="65"/>
  <c r="A71" i="65"/>
  <c r="A70" i="65"/>
  <c r="A69" i="65"/>
  <c r="A68" i="65"/>
  <c r="A67" i="65"/>
  <c r="A66" i="65"/>
  <c r="A65" i="65"/>
  <c r="A64" i="65"/>
  <c r="A63" i="65"/>
  <c r="A62" i="65"/>
  <c r="A61" i="65"/>
  <c r="A60" i="65"/>
  <c r="A59" i="65"/>
  <c r="A58" i="65"/>
  <c r="A57" i="65"/>
  <c r="A56" i="65"/>
  <c r="A55" i="65"/>
  <c r="A54" i="65"/>
  <c r="A53" i="65"/>
  <c r="A52" i="65"/>
  <c r="A51" i="65"/>
  <c r="A50" i="65"/>
  <c r="A49" i="65"/>
  <c r="A48" i="65"/>
  <c r="A47" i="65"/>
  <c r="A46" i="65"/>
  <c r="A45" i="65"/>
  <c r="A44" i="65"/>
  <c r="A43" i="65"/>
  <c r="A42" i="65"/>
  <c r="A41" i="65"/>
  <c r="A40" i="65"/>
  <c r="A39" i="65"/>
  <c r="A38" i="65"/>
  <c r="A37" i="65"/>
  <c r="A36" i="65"/>
  <c r="A35" i="65"/>
  <c r="A34" i="65"/>
  <c r="A33" i="65"/>
  <c r="A32" i="65"/>
  <c r="A31" i="65"/>
  <c r="A30" i="65"/>
  <c r="A29" i="65"/>
  <c r="A28" i="65"/>
  <c r="A27" i="65"/>
  <c r="A26" i="65"/>
  <c r="A25" i="65"/>
  <c r="A24" i="65"/>
  <c r="A23" i="65"/>
  <c r="A22" i="65"/>
  <c r="A21" i="65"/>
  <c r="A20" i="65"/>
  <c r="A19" i="65"/>
  <c r="A91" i="64"/>
  <c r="A90" i="64"/>
  <c r="A89" i="64"/>
  <c r="A88" i="64"/>
  <c r="A87" i="64"/>
  <c r="A86" i="64"/>
  <c r="A85" i="64"/>
  <c r="A84" i="64"/>
  <c r="A83" i="64"/>
  <c r="A82" i="64"/>
  <c r="A81" i="64"/>
  <c r="A80" i="64"/>
  <c r="A79" i="64"/>
  <c r="A78" i="64"/>
  <c r="A77" i="64"/>
  <c r="A76" i="64"/>
  <c r="A75" i="64"/>
  <c r="A74" i="64"/>
  <c r="A73" i="64"/>
  <c r="A72" i="64"/>
  <c r="A71" i="64"/>
  <c r="A70" i="64"/>
  <c r="A69" i="64"/>
  <c r="A68" i="64"/>
  <c r="A67" i="64"/>
  <c r="A66" i="64"/>
  <c r="A65" i="64"/>
  <c r="A64" i="64"/>
  <c r="A63" i="64"/>
  <c r="A62" i="64"/>
  <c r="A61" i="64"/>
  <c r="A60" i="64"/>
  <c r="A59" i="64"/>
  <c r="A58" i="64"/>
  <c r="A57" i="64"/>
  <c r="A56" i="64"/>
  <c r="A55" i="64"/>
  <c r="A54" i="64"/>
  <c r="A53" i="64"/>
  <c r="A52" i="64"/>
  <c r="A51" i="64"/>
  <c r="A50" i="64"/>
  <c r="A49" i="64"/>
  <c r="A48" i="64"/>
  <c r="A47" i="64"/>
  <c r="A46" i="64"/>
  <c r="A45" i="64"/>
  <c r="A44" i="64"/>
  <c r="A43" i="64"/>
  <c r="A42" i="64"/>
  <c r="A41" i="64"/>
  <c r="A40" i="64"/>
  <c r="A39" i="64"/>
  <c r="A38" i="64"/>
  <c r="A37" i="64"/>
  <c r="A36" i="64"/>
  <c r="A35" i="64"/>
  <c r="A34" i="64"/>
  <c r="A33" i="64"/>
  <c r="A32" i="64"/>
  <c r="A31" i="64"/>
  <c r="A30" i="64"/>
  <c r="A29" i="64"/>
  <c r="A28" i="64"/>
  <c r="A27" i="64"/>
  <c r="A26" i="64"/>
  <c r="A25" i="64"/>
  <c r="A24" i="64"/>
  <c r="A23" i="64"/>
  <c r="A22" i="64"/>
  <c r="A21" i="64"/>
  <c r="A20" i="64"/>
  <c r="A19" i="64"/>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22" i="2"/>
  <c r="A21" i="2"/>
  <c r="A20" i="2"/>
  <c r="C1" i="98" l="1"/>
  <c r="H1" i="98"/>
  <c r="C1" i="97"/>
  <c r="H1" i="97"/>
  <c r="C1" i="96"/>
  <c r="H1" i="96"/>
  <c r="C1" i="95"/>
  <c r="H1" i="95"/>
  <c r="C1" i="94"/>
  <c r="H1" i="94"/>
  <c r="C1" i="93"/>
  <c r="H1" i="93"/>
  <c r="C1" i="105"/>
  <c r="H1" i="105"/>
  <c r="C1" i="104"/>
  <c r="H1" i="104"/>
  <c r="C1" i="103"/>
  <c r="H1" i="103"/>
  <c r="C1" i="102"/>
  <c r="H1" i="102"/>
  <c r="C1" i="101"/>
  <c r="H1" i="101"/>
  <c r="C1" i="100"/>
  <c r="H1" i="100"/>
  <c r="C1" i="92"/>
  <c r="I1" i="92"/>
  <c r="C1" i="72"/>
  <c r="I1" i="72"/>
  <c r="C1" i="71"/>
  <c r="I1" i="71"/>
  <c r="C1" i="70"/>
  <c r="I1" i="70"/>
  <c r="C1" i="69"/>
  <c r="I1" i="69"/>
  <c r="C1" i="86"/>
  <c r="I1" i="86"/>
  <c r="C1" i="87"/>
  <c r="I1" i="87"/>
  <c r="C1" i="68"/>
  <c r="I1" i="68"/>
  <c r="C1" i="67"/>
  <c r="I1" i="67"/>
  <c r="C1" i="66"/>
  <c r="I1" i="66"/>
  <c r="C1" i="65"/>
  <c r="I1" i="65"/>
  <c r="C1" i="64"/>
  <c r="I1" i="64"/>
  <c r="C1" i="63"/>
  <c r="I1" i="63"/>
  <c r="C1" i="1"/>
  <c r="H1" i="1"/>
  <c r="C1" i="2"/>
  <c r="C4" i="2"/>
  <c r="E4" i="2"/>
</calcChain>
</file>

<file path=xl/sharedStrings.xml><?xml version="1.0" encoding="utf-8"?>
<sst xmlns="http://schemas.openxmlformats.org/spreadsheetml/2006/main" count="4358" uniqueCount="981">
  <si>
    <t>1 000 EUR</t>
  </si>
  <si>
    <t>Einwohner</t>
  </si>
  <si>
    <t>Insgesamt</t>
  </si>
  <si>
    <t>Davon</t>
  </si>
  <si>
    <t>unter 500</t>
  </si>
  <si>
    <t>Statistische Berichte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</si>
  <si>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</si>
  <si>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</si>
  <si>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</si>
  <si>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</si>
  <si>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</si>
  <si>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</si>
  <si>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</si>
  <si>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</si>
  <si>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</si>
  <si>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</si>
  <si>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</si>
  <si>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</si>
  <si>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</si>
  <si>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</si>
  <si>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</si>
  <si>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Gemeindeverbände (Haushaltsrechnungsstatistik)</t>
  </si>
  <si>
    <t>Gemeindefinanzen</t>
  </si>
  <si>
    <t>L II - j</t>
  </si>
  <si>
    <t xml:space="preserve">      Auszugsweise Vervielfältigung und Verbreitung  mit Quellenangabe gestattet.</t>
  </si>
  <si>
    <t>Seite</t>
  </si>
  <si>
    <t>Vorbemerkungen</t>
  </si>
  <si>
    <t>Bezeichnung</t>
  </si>
  <si>
    <t>Schlüsselzuweisungen vom Land</t>
  </si>
  <si>
    <t>Lfd.
Nr.</t>
  </si>
  <si>
    <t>EUR je
Einwohner</t>
  </si>
  <si>
    <t>Tabelle 1</t>
  </si>
  <si>
    <t xml:space="preserve"> </t>
  </si>
  <si>
    <t>Tabelle 3</t>
  </si>
  <si>
    <t>Kreisfreie
Städte</t>
  </si>
  <si>
    <t>Kreis-
angehörige
Gemeinden</t>
  </si>
  <si>
    <t>500
bis unter
1 000</t>
  </si>
  <si>
    <t>1 000
bis unter
3 000</t>
  </si>
  <si>
    <t>3 000
bis unter
5 000</t>
  </si>
  <si>
    <t>5 000
bis unter
10 000</t>
  </si>
  <si>
    <t>10 000
bis unter
20 000</t>
  </si>
  <si>
    <t>20 000
und mehr</t>
  </si>
  <si>
    <t>Amts-
verwal-
tungen</t>
  </si>
  <si>
    <t>Kreis-
verwal-
tungen</t>
  </si>
  <si>
    <t>Tabelle 4.1</t>
  </si>
  <si>
    <t>Tabelle 2</t>
  </si>
  <si>
    <t>Tabelle 4.2</t>
  </si>
  <si>
    <t>Tabelle 4.3</t>
  </si>
  <si>
    <t>Tabelle 4.4</t>
  </si>
  <si>
    <t>Tabelle 4.5</t>
  </si>
  <si>
    <t>Tabelle 4.6</t>
  </si>
  <si>
    <t>Tabelle 4.7</t>
  </si>
  <si>
    <t>Tabelle 4.8</t>
  </si>
  <si>
    <t>Tabelle 4.9</t>
  </si>
  <si>
    <t>Tabelle 6.1</t>
  </si>
  <si>
    <t>Tabelle 6.2</t>
  </si>
  <si>
    <t>Tabelle 6.3</t>
  </si>
  <si>
    <t>Tabelle 6.4</t>
  </si>
  <si>
    <t>Tabelle 6.5</t>
  </si>
  <si>
    <t>Tabelle 6.6</t>
  </si>
  <si>
    <t>1 000 EUR</t>
  </si>
  <si>
    <t>EUR je Einwohner</t>
  </si>
  <si>
    <t>Tabelle 4</t>
  </si>
  <si>
    <t>Mecklenburg-Vorpommern insgesamt</t>
  </si>
  <si>
    <t>Rostock</t>
  </si>
  <si>
    <t>Tabelle 5</t>
  </si>
  <si>
    <t>Schwerin</t>
  </si>
  <si>
    <t>Neubrandenburg</t>
  </si>
  <si>
    <t>Stralsund</t>
  </si>
  <si>
    <t>Wismar</t>
  </si>
  <si>
    <t>Greifswald</t>
  </si>
  <si>
    <t>Mecklenburgische Seenplatte</t>
  </si>
  <si>
    <t>Landkreis Rostock</t>
  </si>
  <si>
    <t>Vorpommern-Rügen</t>
  </si>
  <si>
    <t>Nordwestmecklenburg</t>
  </si>
  <si>
    <t>Vorpommern-Greifswald</t>
  </si>
  <si>
    <t>Ludwigslust-Parchim</t>
  </si>
  <si>
    <t>Tabelle 6</t>
  </si>
  <si>
    <t>Personal- und Versorgungsauszahlungen</t>
  </si>
  <si>
    <t>Auszahlungen für Sach- und Dienstleistungen</t>
  </si>
  <si>
    <t>Zinsauszahlungen</t>
  </si>
  <si>
    <t>Sonstige laufende Auszahlungen</t>
  </si>
  <si>
    <t>Abzüglich Zahlungen von gleicher Ebene</t>
  </si>
  <si>
    <t>Auszahlungen aus laufender Verwaltungstätigkeit</t>
  </si>
  <si>
    <t>Auszahlungen für den Erwerb von Sachanlage-
   vermögen</t>
  </si>
  <si>
    <t xml:space="preserve">   darunter: Auszahlungen für Baumaßnahmen</t>
  </si>
  <si>
    <t>Tilgung von Krediten bei Verwaltungen</t>
  </si>
  <si>
    <t>Sonstige Auszahlungen aus Investitionstätigkeit</t>
  </si>
  <si>
    <t>Auszahlungen aus Investitionstätigkeit</t>
  </si>
  <si>
    <t>Bereinigte Auszahlungen</t>
  </si>
  <si>
    <t>Steuern (netto)</t>
  </si>
  <si>
    <t xml:space="preserve">   darunter: Gemeindeanteil an der Einkommensteuer</t>
  </si>
  <si>
    <t>Bedarfs- und sonstige allgemeine Zuweisungen
   vom Land</t>
  </si>
  <si>
    <t>Zuweisungen und Zuschüsse für laufende Zwecke
   vom Land</t>
  </si>
  <si>
    <t>Zuweisungen und Zuschüsse für laufende Zwecke
   vom Bund</t>
  </si>
  <si>
    <t>Öffentlich-rechtliche Leistungsentgelte</t>
  </si>
  <si>
    <t>Sonstige laufende Einzahlungen</t>
  </si>
  <si>
    <t>Einzahlungen aus laufender Verwaltungstätigkeit</t>
  </si>
  <si>
    <t>Investitionszuweisungen vom Land</t>
  </si>
  <si>
    <t>Kreditaufnahme für Investitionen bei Verwaltungen</t>
  </si>
  <si>
    <t>Sonstige Einzahlungen aus Investitionstätigkeit</t>
  </si>
  <si>
    <t>Einzahlungen aus Investitionstätigkeit</t>
  </si>
  <si>
    <t>Bereinigte Einzahlungen</t>
  </si>
  <si>
    <t>Finanzierungssaldo</t>
  </si>
  <si>
    <t>Mehrauszahlungen/Mehreinzahlungen 
   aus Verwaltungstätigkeit</t>
  </si>
  <si>
    <t>Kreditaufnahmen für Investitionen am Kreditmarkt</t>
  </si>
  <si>
    <t>Tilgung von Krediten für Investitionen am Kreditmarkt</t>
  </si>
  <si>
    <t xml:space="preserve">                   Gewerbesteuer (netto)</t>
  </si>
  <si>
    <t xml:space="preserve">                   Grundsteuer</t>
  </si>
  <si>
    <t>21-24</t>
  </si>
  <si>
    <t>25-29</t>
  </si>
  <si>
    <t>Soziale
Hilfen</t>
  </si>
  <si>
    <t>davon</t>
  </si>
  <si>
    <t>31-35</t>
  </si>
  <si>
    <t>51, 52, 54</t>
  </si>
  <si>
    <t>Innere 
Verwaltung</t>
  </si>
  <si>
    <t>Sicherheit und 
Ordnung</t>
  </si>
  <si>
    <t>Schulträger-
aufgaben</t>
  </si>
  <si>
    <t>Kultur und 
Wissenschaft</t>
  </si>
  <si>
    <t>Soziales 
und 
Jugend</t>
  </si>
  <si>
    <t>Kinder-, 
Jugend- 
und 
Familien-
hilfe</t>
  </si>
  <si>
    <t>Gesund-
heit und 
Sport</t>
  </si>
  <si>
    <t>Zentrale 
Finanz-
leistungen</t>
  </si>
  <si>
    <t>53, 55-57</t>
  </si>
  <si>
    <t>Art der Auszahlungen und Einzahlungen</t>
  </si>
  <si>
    <t>Auszahlungen und Einzahlungen der Gemeinden und</t>
  </si>
  <si>
    <t>Räum-
liche 
Planung 
und Ent-
wicklung; 
Bauen 
und 
Wohnen; 
Verkehrs-
flächen 
und -anla-
gen, ÖPNV</t>
  </si>
  <si>
    <t>Ver- und 
Entsor-
gung; 
Natur- 
und Land-
schafts-
pflege; 
Umwelt-
schutz; 
Wirtschaft 
und 
Tourismus</t>
  </si>
  <si>
    <t>Davon Produktbereiche</t>
  </si>
  <si>
    <t>in Mecklenburg-Vorpommern</t>
  </si>
  <si>
    <t>Innere Verwaltung</t>
  </si>
  <si>
    <t>Sicherheit und Ordnung</t>
  </si>
  <si>
    <t>Schulträgeraufgaben</t>
  </si>
  <si>
    <t>Kultur und Wissenschaft</t>
  </si>
  <si>
    <t>Soziales und Jugend</t>
  </si>
  <si>
    <t>Gesundheit und Sport</t>
  </si>
  <si>
    <t>Räumliche Planung und Entwicklung; Bauen und Wohnen; 
Verkehrsflächen und -anlagen, ÖPNV</t>
  </si>
  <si>
    <t>Zentrale Finanzleistungen</t>
  </si>
  <si>
    <t>Tabelle 4.5.1</t>
  </si>
  <si>
    <t>Tabelle 4.5.2</t>
  </si>
  <si>
    <t>Davon: Soziale Hilfen</t>
  </si>
  <si>
    <t>Schlüssel</t>
  </si>
  <si>
    <t>1</t>
  </si>
  <si>
    <t>11</t>
  </si>
  <si>
    <t>111</t>
  </si>
  <si>
    <t>12</t>
  </si>
  <si>
    <t>121</t>
  </si>
  <si>
    <t>122</t>
  </si>
  <si>
    <t>126</t>
  </si>
  <si>
    <t>127</t>
  </si>
  <si>
    <t>128</t>
  </si>
  <si>
    <t>2</t>
  </si>
  <si>
    <t>211</t>
  </si>
  <si>
    <t>212</t>
  </si>
  <si>
    <t>214</t>
  </si>
  <si>
    <t>215</t>
  </si>
  <si>
    <t>216</t>
  </si>
  <si>
    <t>217</t>
  </si>
  <si>
    <t>218</t>
  </si>
  <si>
    <t>221</t>
  </si>
  <si>
    <t>231</t>
  </si>
  <si>
    <t>241</t>
  </si>
  <si>
    <t>242</t>
  </si>
  <si>
    <t>243</t>
  </si>
  <si>
    <t>251</t>
  </si>
  <si>
    <t>252</t>
  </si>
  <si>
    <t>253</t>
  </si>
  <si>
    <t>261</t>
  </si>
  <si>
    <t>262</t>
  </si>
  <si>
    <t>263</t>
  </si>
  <si>
    <t>271</t>
  </si>
  <si>
    <t>272</t>
  </si>
  <si>
    <t>273</t>
  </si>
  <si>
    <t>281</t>
  </si>
  <si>
    <t>291</t>
  </si>
  <si>
    <t>3</t>
  </si>
  <si>
    <t>311</t>
  </si>
  <si>
    <t>3126</t>
  </si>
  <si>
    <t>345</t>
  </si>
  <si>
    <t>4</t>
  </si>
  <si>
    <t>41</t>
  </si>
  <si>
    <t>411</t>
  </si>
  <si>
    <t>412</t>
  </si>
  <si>
    <t>414</t>
  </si>
  <si>
    <t>418</t>
  </si>
  <si>
    <t>42</t>
  </si>
  <si>
    <t>421</t>
  </si>
  <si>
    <t>424</t>
  </si>
  <si>
    <t>5</t>
  </si>
  <si>
    <t>51</t>
  </si>
  <si>
    <t>52</t>
  </si>
  <si>
    <t>548</t>
  </si>
  <si>
    <t>55</t>
  </si>
  <si>
    <t>551</t>
  </si>
  <si>
    <t>552</t>
  </si>
  <si>
    <t>553</t>
  </si>
  <si>
    <t>554</t>
  </si>
  <si>
    <t>555</t>
  </si>
  <si>
    <t>56</t>
  </si>
  <si>
    <t>561</t>
  </si>
  <si>
    <t>57</t>
  </si>
  <si>
    <t>571</t>
  </si>
  <si>
    <t>573</t>
  </si>
  <si>
    <t>575</t>
  </si>
  <si>
    <t>6</t>
  </si>
  <si>
    <t>60</t>
  </si>
  <si>
    <t>601</t>
  </si>
  <si>
    <t>6011</t>
  </si>
  <si>
    <t>6012</t>
  </si>
  <si>
    <t>6013</t>
  </si>
  <si>
    <t>602</t>
  </si>
  <si>
    <t>6021</t>
  </si>
  <si>
    <t>6022</t>
  </si>
  <si>
    <t>603</t>
  </si>
  <si>
    <t>6031</t>
  </si>
  <si>
    <t>6032</t>
  </si>
  <si>
    <t>6033</t>
  </si>
  <si>
    <t>6034</t>
  </si>
  <si>
    <t>6035</t>
  </si>
  <si>
    <t>6039</t>
  </si>
  <si>
    <t>604</t>
  </si>
  <si>
    <t>6041</t>
  </si>
  <si>
    <t>6042</t>
  </si>
  <si>
    <t>6049</t>
  </si>
  <si>
    <t>605</t>
  </si>
  <si>
    <t>6051</t>
  </si>
  <si>
    <t>6052</t>
  </si>
  <si>
    <t>6053</t>
  </si>
  <si>
    <t>61</t>
  </si>
  <si>
    <t>6111</t>
  </si>
  <si>
    <t>612</t>
  </si>
  <si>
    <t>6121</t>
  </si>
  <si>
    <t>6122</t>
  </si>
  <si>
    <t>613</t>
  </si>
  <si>
    <t>6130</t>
  </si>
  <si>
    <t>6131</t>
  </si>
  <si>
    <t>6132</t>
  </si>
  <si>
    <t>614</t>
  </si>
  <si>
    <t>6140</t>
  </si>
  <si>
    <t>6141</t>
  </si>
  <si>
    <t>6142</t>
  </si>
  <si>
    <t>6143</t>
  </si>
  <si>
    <t>6144</t>
  </si>
  <si>
    <t>6145</t>
  </si>
  <si>
    <t>6146</t>
  </si>
  <si>
    <t>6147</t>
  </si>
  <si>
    <t>6148</t>
  </si>
  <si>
    <t>6182</t>
  </si>
  <si>
    <t>619</t>
  </si>
  <si>
    <t>6191</t>
  </si>
  <si>
    <t>62</t>
  </si>
  <si>
    <t>621</t>
  </si>
  <si>
    <t>6211</t>
  </si>
  <si>
    <t>6212</t>
  </si>
  <si>
    <t>6213</t>
  </si>
  <si>
    <t>6214</t>
  </si>
  <si>
    <t>6215</t>
  </si>
  <si>
    <t>622</t>
  </si>
  <si>
    <t>6221</t>
  </si>
  <si>
    <t>6222</t>
  </si>
  <si>
    <t>6223</t>
  </si>
  <si>
    <t>6224</t>
  </si>
  <si>
    <t>6225</t>
  </si>
  <si>
    <t>623</t>
  </si>
  <si>
    <t>6230</t>
  </si>
  <si>
    <t>6231</t>
  </si>
  <si>
    <t>6232</t>
  </si>
  <si>
    <t>6233</t>
  </si>
  <si>
    <t>6234</t>
  </si>
  <si>
    <t>6235</t>
  </si>
  <si>
    <t>6236</t>
  </si>
  <si>
    <t>6237</t>
  </si>
  <si>
    <t>6238</t>
  </si>
  <si>
    <t>6291</t>
  </si>
  <si>
    <t>63</t>
  </si>
  <si>
    <t>6311</t>
  </si>
  <si>
    <t>6321</t>
  </si>
  <si>
    <t>6361</t>
  </si>
  <si>
    <t>64</t>
  </si>
  <si>
    <t>6411</t>
  </si>
  <si>
    <t>6421</t>
  </si>
  <si>
    <t>6461</t>
  </si>
  <si>
    <t>648</t>
  </si>
  <si>
    <t>6480</t>
  </si>
  <si>
    <t>6481</t>
  </si>
  <si>
    <t>6482</t>
  </si>
  <si>
    <t>6483</t>
  </si>
  <si>
    <t>6484</t>
  </si>
  <si>
    <t>6485</t>
  </si>
  <si>
    <t>6486</t>
  </si>
  <si>
    <t>6487</t>
  </si>
  <si>
    <t>6488</t>
  </si>
  <si>
    <t>65</t>
  </si>
  <si>
    <t>6511</t>
  </si>
  <si>
    <t>6521</t>
  </si>
  <si>
    <t>656</t>
  </si>
  <si>
    <t>6561</t>
  </si>
  <si>
    <t>6562</t>
  </si>
  <si>
    <t>6563</t>
  </si>
  <si>
    <t>6564</t>
  </si>
  <si>
    <t>6591</t>
  </si>
  <si>
    <t>66</t>
  </si>
  <si>
    <t>661</t>
  </si>
  <si>
    <t>6610</t>
  </si>
  <si>
    <t>6611</t>
  </si>
  <si>
    <t>6612</t>
  </si>
  <si>
    <t>6613</t>
  </si>
  <si>
    <t>6614</t>
  </si>
  <si>
    <t>6615</t>
  </si>
  <si>
    <t>6616</t>
  </si>
  <si>
    <t>6617</t>
  </si>
  <si>
    <t>6618</t>
  </si>
  <si>
    <t>6619</t>
  </si>
  <si>
    <t>6651</t>
  </si>
  <si>
    <t>6691</t>
  </si>
  <si>
    <t>67</t>
  </si>
  <si>
    <t>6711</t>
  </si>
  <si>
    <t>68</t>
  </si>
  <si>
    <t>681</t>
  </si>
  <si>
    <t>6810</t>
  </si>
  <si>
    <t>6811</t>
  </si>
  <si>
    <t>6812</t>
  </si>
  <si>
    <t>6813</t>
  </si>
  <si>
    <t>6814</t>
  </si>
  <si>
    <t>6815</t>
  </si>
  <si>
    <t>6816</t>
  </si>
  <si>
    <t>6817</t>
  </si>
  <si>
    <t>6818</t>
  </si>
  <si>
    <t>6821</t>
  </si>
  <si>
    <t>683</t>
  </si>
  <si>
    <t>6831</t>
  </si>
  <si>
    <t>6832</t>
  </si>
  <si>
    <t>684</t>
  </si>
  <si>
    <t>6842</t>
  </si>
  <si>
    <t>6843</t>
  </si>
  <si>
    <t>6844</t>
  </si>
  <si>
    <t>6845</t>
  </si>
  <si>
    <t>6846</t>
  </si>
  <si>
    <t>6847</t>
  </si>
  <si>
    <t>6848</t>
  </si>
  <si>
    <t>6851</t>
  </si>
  <si>
    <t>686</t>
  </si>
  <si>
    <t>6860</t>
  </si>
  <si>
    <t>6861</t>
  </si>
  <si>
    <t>6862</t>
  </si>
  <si>
    <t>6863</t>
  </si>
  <si>
    <t>6864</t>
  </si>
  <si>
    <t>6865</t>
  </si>
  <si>
    <t>6866</t>
  </si>
  <si>
    <t>6867</t>
  </si>
  <si>
    <t>6868</t>
  </si>
  <si>
    <t>6869</t>
  </si>
  <si>
    <t>6881</t>
  </si>
  <si>
    <t>69</t>
  </si>
  <si>
    <t>6917</t>
  </si>
  <si>
    <t>692</t>
  </si>
  <si>
    <t>6920</t>
  </si>
  <si>
    <t>6921</t>
  </si>
  <si>
    <t>6922</t>
  </si>
  <si>
    <t>6923</t>
  </si>
  <si>
    <t>6924</t>
  </si>
  <si>
    <t>6925</t>
  </si>
  <si>
    <t>6926</t>
  </si>
  <si>
    <t>6927</t>
  </si>
  <si>
    <t>6928</t>
  </si>
  <si>
    <t>6929</t>
  </si>
  <si>
    <t>6947</t>
  </si>
  <si>
    <t>695</t>
  </si>
  <si>
    <t>6950</t>
  </si>
  <si>
    <t>6951</t>
  </si>
  <si>
    <t>6952</t>
  </si>
  <si>
    <t>6953</t>
  </si>
  <si>
    <t>6954</t>
  </si>
  <si>
    <t>6955</t>
  </si>
  <si>
    <t>6956</t>
  </si>
  <si>
    <t>6957</t>
  </si>
  <si>
    <t>6958</t>
  </si>
  <si>
    <t>6959</t>
  </si>
  <si>
    <t>7</t>
  </si>
  <si>
    <t>70</t>
  </si>
  <si>
    <t>701</t>
  </si>
  <si>
    <t>7011</t>
  </si>
  <si>
    <t>7012</t>
  </si>
  <si>
    <t>7019</t>
  </si>
  <si>
    <t>702</t>
  </si>
  <si>
    <t>7021</t>
  </si>
  <si>
    <t>7022</t>
  </si>
  <si>
    <t>7029</t>
  </si>
  <si>
    <t>703</t>
  </si>
  <si>
    <t>7031</t>
  </si>
  <si>
    <t>7032</t>
  </si>
  <si>
    <t>7039</t>
  </si>
  <si>
    <t>7041</t>
  </si>
  <si>
    <t>71</t>
  </si>
  <si>
    <t>711</t>
  </si>
  <si>
    <t>7111</t>
  </si>
  <si>
    <t>7112</t>
  </si>
  <si>
    <t>7119</t>
  </si>
  <si>
    <t>713</t>
  </si>
  <si>
    <t>7131</t>
  </si>
  <si>
    <t>7132</t>
  </si>
  <si>
    <t>7139</t>
  </si>
  <si>
    <t>7141</t>
  </si>
  <si>
    <t>72</t>
  </si>
  <si>
    <t>7211</t>
  </si>
  <si>
    <t>722</t>
  </si>
  <si>
    <t>7221</t>
  </si>
  <si>
    <t>723</t>
  </si>
  <si>
    <t>7231</t>
  </si>
  <si>
    <t>7232</t>
  </si>
  <si>
    <t>7241</t>
  </si>
  <si>
    <t>725</t>
  </si>
  <si>
    <t>7251</t>
  </si>
  <si>
    <t>7255</t>
  </si>
  <si>
    <t>7261</t>
  </si>
  <si>
    <t>7271</t>
  </si>
  <si>
    <t>7281</t>
  </si>
  <si>
    <t>7291</t>
  </si>
  <si>
    <t>73</t>
  </si>
  <si>
    <t>731</t>
  </si>
  <si>
    <t>7310</t>
  </si>
  <si>
    <t>7311</t>
  </si>
  <si>
    <t>7312</t>
  </si>
  <si>
    <t>7313</t>
  </si>
  <si>
    <t>7314</t>
  </si>
  <si>
    <t>7315</t>
  </si>
  <si>
    <t>7316</t>
  </si>
  <si>
    <t>7317</t>
  </si>
  <si>
    <t>7318</t>
  </si>
  <si>
    <t>732</t>
  </si>
  <si>
    <t>7320</t>
  </si>
  <si>
    <t>7321</t>
  </si>
  <si>
    <t>7322</t>
  </si>
  <si>
    <t>7323</t>
  </si>
  <si>
    <t>7324</t>
  </si>
  <si>
    <t>7325</t>
  </si>
  <si>
    <t>7326</t>
  </si>
  <si>
    <t>7327</t>
  </si>
  <si>
    <t>7328</t>
  </si>
  <si>
    <t>733</t>
  </si>
  <si>
    <t>7331</t>
  </si>
  <si>
    <t>7332</t>
  </si>
  <si>
    <t>7339</t>
  </si>
  <si>
    <t>734</t>
  </si>
  <si>
    <t>7341</t>
  </si>
  <si>
    <t>7342</t>
  </si>
  <si>
    <t>735</t>
  </si>
  <si>
    <t>7350</t>
  </si>
  <si>
    <t>7351</t>
  </si>
  <si>
    <t>7352</t>
  </si>
  <si>
    <t>7353</t>
  </si>
  <si>
    <t>7354</t>
  </si>
  <si>
    <t>737</t>
  </si>
  <si>
    <t>7370</t>
  </si>
  <si>
    <t>7371</t>
  </si>
  <si>
    <t>7372</t>
  </si>
  <si>
    <t>7373</t>
  </si>
  <si>
    <t>7391</t>
  </si>
  <si>
    <t>74</t>
  </si>
  <si>
    <t>7411</t>
  </si>
  <si>
    <t>742</t>
  </si>
  <si>
    <t>7421</t>
  </si>
  <si>
    <t>7429</t>
  </si>
  <si>
    <t>7431</t>
  </si>
  <si>
    <t>7441</t>
  </si>
  <si>
    <t>745</t>
  </si>
  <si>
    <t>7450</t>
  </si>
  <si>
    <t>7451</t>
  </si>
  <si>
    <t>7452</t>
  </si>
  <si>
    <t>7453</t>
  </si>
  <si>
    <t>7454</t>
  </si>
  <si>
    <t>7455</t>
  </si>
  <si>
    <t>7456</t>
  </si>
  <si>
    <t>7457</t>
  </si>
  <si>
    <t>7458</t>
  </si>
  <si>
    <t>746</t>
  </si>
  <si>
    <t>7461</t>
  </si>
  <si>
    <t>748</t>
  </si>
  <si>
    <t>7481</t>
  </si>
  <si>
    <t>7482</t>
  </si>
  <si>
    <t>7483</t>
  </si>
  <si>
    <t>7484</t>
  </si>
  <si>
    <t>7491</t>
  </si>
  <si>
    <t>75</t>
  </si>
  <si>
    <t>751</t>
  </si>
  <si>
    <t>7510</t>
  </si>
  <si>
    <t>7511</t>
  </si>
  <si>
    <t>7512</t>
  </si>
  <si>
    <t>7513</t>
  </si>
  <si>
    <t>7514</t>
  </si>
  <si>
    <t>7515</t>
  </si>
  <si>
    <t>7516</t>
  </si>
  <si>
    <t>7517</t>
  </si>
  <si>
    <t>7518</t>
  </si>
  <si>
    <t>7519</t>
  </si>
  <si>
    <t>759</t>
  </si>
  <si>
    <t>7591</t>
  </si>
  <si>
    <t>7592</t>
  </si>
  <si>
    <t>7593</t>
  </si>
  <si>
    <t>7599</t>
  </si>
  <si>
    <t>77</t>
  </si>
  <si>
    <t>7711</t>
  </si>
  <si>
    <t>78</t>
  </si>
  <si>
    <t>781</t>
  </si>
  <si>
    <t>7810</t>
  </si>
  <si>
    <t>7811</t>
  </si>
  <si>
    <t>7812</t>
  </si>
  <si>
    <t>7813</t>
  </si>
  <si>
    <t>7814</t>
  </si>
  <si>
    <t>7815</t>
  </si>
  <si>
    <t>7816</t>
  </si>
  <si>
    <t>7817</t>
  </si>
  <si>
    <t>7818</t>
  </si>
  <si>
    <t>7821</t>
  </si>
  <si>
    <t>783</t>
  </si>
  <si>
    <t>7831</t>
  </si>
  <si>
    <t>7832</t>
  </si>
  <si>
    <t>784</t>
  </si>
  <si>
    <t>7842</t>
  </si>
  <si>
    <t>7843</t>
  </si>
  <si>
    <t>7844</t>
  </si>
  <si>
    <t>7845</t>
  </si>
  <si>
    <t>7846</t>
  </si>
  <si>
    <t>7847</t>
  </si>
  <si>
    <t>7848</t>
  </si>
  <si>
    <t>785</t>
  </si>
  <si>
    <t>7851</t>
  </si>
  <si>
    <t>786</t>
  </si>
  <si>
    <t>7860</t>
  </si>
  <si>
    <t>7861</t>
  </si>
  <si>
    <t>7862</t>
  </si>
  <si>
    <t>7863</t>
  </si>
  <si>
    <t>7864</t>
  </si>
  <si>
    <t>7865</t>
  </si>
  <si>
    <t>7866</t>
  </si>
  <si>
    <t>7867</t>
  </si>
  <si>
    <t>7868</t>
  </si>
  <si>
    <t>7869</t>
  </si>
  <si>
    <t>79</t>
  </si>
  <si>
    <t>7917</t>
  </si>
  <si>
    <t>792</t>
  </si>
  <si>
    <t>7920</t>
  </si>
  <si>
    <t>7921</t>
  </si>
  <si>
    <t>7922</t>
  </si>
  <si>
    <t>7923</t>
  </si>
  <si>
    <t>7924</t>
  </si>
  <si>
    <t>7925</t>
  </si>
  <si>
    <t>7926</t>
  </si>
  <si>
    <t>7927</t>
  </si>
  <si>
    <t>7928</t>
  </si>
  <si>
    <t>7929</t>
  </si>
  <si>
    <t>7947</t>
  </si>
  <si>
    <t>795</t>
  </si>
  <si>
    <t>7950</t>
  </si>
  <si>
    <t>7951</t>
  </si>
  <si>
    <t>7952</t>
  </si>
  <si>
    <t>7953</t>
  </si>
  <si>
    <t>7954</t>
  </si>
  <si>
    <t>7955</t>
  </si>
  <si>
    <t>7956</t>
  </si>
  <si>
    <t>7957</t>
  </si>
  <si>
    <t>7958</t>
  </si>
  <si>
    <t>7959</t>
  </si>
  <si>
    <t xml:space="preserve">Lfd.
Nr. </t>
  </si>
  <si>
    <t>Kontonummer</t>
  </si>
  <si>
    <t>7011, 7012, 7019, 7021, 7022, 7029, 7031, 7032, 7039, 7041, 7111, 7112, 7119, 7131, 7132, 7139, 7141, 7411, 7421</t>
  </si>
  <si>
    <t>7211, 7221, 7231, 7232, 7241, 7251, 7255, 7261, 7271, 7281, 7291, 7831</t>
  </si>
  <si>
    <t>733, 7461</t>
  </si>
  <si>
    <t>7510-7519</t>
  </si>
  <si>
    <t>7310-7318, 7320-7328, 7351-7354, 7371-7373, 7391, 7429, 7431, 7441, 7450-7458, 7481-7484, 7491, 7591-7593, 7599</t>
  </si>
  <si>
    <t>6122, 6132, 6142, 6182, 6232, 6482, 6612</t>
  </si>
  <si>
    <t/>
  </si>
  <si>
    <t>1+2+3+4+5./.6</t>
  </si>
  <si>
    <t>Auszahlungen für den Erwerb von Sachanlagevermögen</t>
  </si>
  <si>
    <t>7821, 7832, 7851</t>
  </si>
  <si>
    <t xml:space="preserve">   darunter: Auszahlungen für Baumaßnahmen </t>
  </si>
  <si>
    <t>7920-7923</t>
  </si>
  <si>
    <t>7810-7818, 784, 786, 795</t>
  </si>
  <si>
    <t>6812, 6862, 6922, 6952</t>
  </si>
  <si>
    <t>8+10+11./.12</t>
  </si>
  <si>
    <t>7+13</t>
  </si>
  <si>
    <t>6011, 6012, 6013, 6021, 6022, 6031-6034, 6039, 6041, 6042, 6049,./.7341,./.7342</t>
  </si>
  <si>
    <t>6013,./.7341,./.7342</t>
  </si>
  <si>
    <t>6011, 6012</t>
  </si>
  <si>
    <t>Bedarfs- und sonstige allgemeine Zuweisungen vom Land</t>
  </si>
  <si>
    <t>6051-6053, 6121, 6131</t>
  </si>
  <si>
    <t>Zuweisungen und Zuschüsse für laufende Zwecke vom Land</t>
  </si>
  <si>
    <t>Zuweisungen und Zuschüsse für laufende Zwecke vom Bund</t>
  </si>
  <si>
    <t>6140, 6191</t>
  </si>
  <si>
    <t>6311, 6321, 6361</t>
  </si>
  <si>
    <t>15+19+20+21+22+23+24./.25</t>
  </si>
  <si>
    <t>6920-6923</t>
  </si>
  <si>
    <t>6810, 6812-6818, 6821, 6832, 6842-6848, 6851, 6860-6869, 6881, 6950-6959</t>
  </si>
  <si>
    <t>27+28+29./.30</t>
  </si>
  <si>
    <t>26+31</t>
  </si>
  <si>
    <t>32./.14</t>
  </si>
  <si>
    <t>Mehrauszahlungen/Mehreinzahlungen aus Verwaltungstätigkeit</t>
  </si>
  <si>
    <t>26./.7</t>
  </si>
  <si>
    <t>6917, 6924-6929, 6947</t>
  </si>
  <si>
    <t>7917, 7924-7929, 7947</t>
  </si>
  <si>
    <t>Davon: Kinder-, Jugend- und Familienhilfe</t>
  </si>
  <si>
    <t>Landkreise
insgesamt</t>
  </si>
  <si>
    <t>Landkreis
Mecklen-
burgische
Seenplatte</t>
  </si>
  <si>
    <t>darunter</t>
  </si>
  <si>
    <t>Landkreis
Rostock</t>
  </si>
  <si>
    <t>Landkreis
Vorpom-
mern-
Rügen</t>
  </si>
  <si>
    <t xml:space="preserve">darunter </t>
  </si>
  <si>
    <t>Landkreis
Nordwest-
mecklenburg</t>
  </si>
  <si>
    <t>Landkreis
Vorpommern-
Greifswald</t>
  </si>
  <si>
    <t>Landkreis
Ludwigslust-
Parchim</t>
  </si>
  <si>
    <t>Neu-
branden-
burg</t>
  </si>
  <si>
    <t>Bedarfs- und sonstige allgemeine Zuweisungen 
   vom Land</t>
  </si>
  <si>
    <t>Zuweisungen und Zuschüsse für laufende Zwecke 
   vom Land</t>
  </si>
  <si>
    <t>Zuweisungen und Zuschüsse für laufende Zwecke 
   vom Bund</t>
  </si>
  <si>
    <t>Mehrauszahlungen/Mehreinzahlungen aus 
   Verwaltungstätigkeit</t>
  </si>
  <si>
    <t>Tabelle 7</t>
  </si>
  <si>
    <t>Tabelle 7.1</t>
  </si>
  <si>
    <t>Tabelle 7.2</t>
  </si>
  <si>
    <t>Tabelle 7.3</t>
  </si>
  <si>
    <t>Tabelle 7.4</t>
  </si>
  <si>
    <t>Tabelle 7.5</t>
  </si>
  <si>
    <t>Tabelle 7.6</t>
  </si>
  <si>
    <t>Tabelle 8</t>
  </si>
  <si>
    <t>Tabelle 8.1</t>
  </si>
  <si>
    <t>Tabelle 8.2</t>
  </si>
  <si>
    <t>Tabelle 8.3</t>
  </si>
  <si>
    <t>Tabelle 8.4</t>
  </si>
  <si>
    <t>Tabelle 8.5</t>
  </si>
  <si>
    <t>Tabelle 8.6</t>
  </si>
  <si>
    <t>Zuständige Dezernentin: Heidi Knothe, Telefon: 0385 588-56432</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</si>
  <si>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</si>
  <si>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</si>
  <si>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</si>
  <si>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</si>
  <si>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</si>
  <si>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</si>
  <si>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Tilgung von Krediten für Investitionen am Kreditmarkt 
   und beim sonstigen öffentlichen Bereich</t>
  </si>
  <si>
    <t>Kreditaufnahmen für Investitionen am Kreditmarkt 
   und beim sonstigen öffentlichen Bereich</t>
  </si>
  <si>
    <t>Sozialtransferleistungen und Leistungsbeteiligungen
   nach SGB II, VIII, IX und XII</t>
  </si>
  <si>
    <t>©  Statistisches Amt Mecklenburg-Vorpommern, Schwerin, 2023</t>
  </si>
  <si>
    <t>L233 2021 00</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</si>
  <si>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</si>
  <si>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Inhaltsverzeichnis  </t>
  </si>
  <si>
    <t xml:space="preserve">Vorbemerkungen  </t>
  </si>
  <si>
    <t xml:space="preserve">Erläuterung der Begriffe  </t>
  </si>
  <si>
    <t xml:space="preserve">Produktrahmenplan  </t>
  </si>
  <si>
    <t xml:space="preserve">Kontenrahmenplan  </t>
  </si>
  <si>
    <t xml:space="preserve">Zuordnungsschlüssel für den Tabellenteil  </t>
  </si>
  <si>
    <t xml:space="preserve">  Mecklenburg-Vorpommern insgesamt  </t>
  </si>
  <si>
    <t xml:space="preserve">  Innere Verwaltung  </t>
  </si>
  <si>
    <t xml:space="preserve">  Sicherheit und Ordnung  </t>
  </si>
  <si>
    <t xml:space="preserve">  Schulträgeraufgaben  </t>
  </si>
  <si>
    <t xml:space="preserve">  Kultur und Wissenschaft  </t>
  </si>
  <si>
    <t xml:space="preserve">  Soziales und Jugend  </t>
  </si>
  <si>
    <t xml:space="preserve">    Soziale Hilfen  </t>
  </si>
  <si>
    <t xml:space="preserve">    Kinder-, Jugend- und Familienhilfe  </t>
  </si>
  <si>
    <t xml:space="preserve">  Gesundheit und Sport  </t>
  </si>
  <si>
    <t xml:space="preserve">  Räumliche Planung und Entwicklung; Bauen und Wohnen;  
    Verkehrsflächen und -anlagen, ÖPNV  </t>
  </si>
  <si>
    <t xml:space="preserve">  Ver- und Entsorgung; Natur- und Landschaftspflege; Umweltschutz;  
    Wirtschaft und Tourismus  </t>
  </si>
  <si>
    <t xml:space="preserve">  Zentrale Finanzleistungen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</si>
  <si>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</si>
  <si>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</si>
  <si>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</si>
  <si>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</si>
  <si>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</si>
  <si>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</si>
  <si>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  Rostock  </t>
  </si>
  <si>
    <t xml:space="preserve">  Schwerin  </t>
  </si>
  <si>
    <t xml:space="preserve">  Neubrandenburg  </t>
  </si>
  <si>
    <t xml:space="preserve">  Stralsund  </t>
  </si>
  <si>
    <t xml:space="preserve">  Wismar  </t>
  </si>
  <si>
    <t xml:space="preserve">  Greifswald  </t>
  </si>
  <si>
    <t xml:space="preserve">Zentrale Verwaltung  </t>
  </si>
  <si>
    <t xml:space="preserve">Innere Verwaltung  </t>
  </si>
  <si>
    <t xml:space="preserve">Verwaltungssteuerung und -service  </t>
  </si>
  <si>
    <t xml:space="preserve">Sicherheit und Ordnung  </t>
  </si>
  <si>
    <t xml:space="preserve">Statistik und Wahlen  </t>
  </si>
  <si>
    <t xml:space="preserve">Ordnungsangelegenheiten  
</t>
  </si>
  <si>
    <t xml:space="preserve">Brandschutz  </t>
  </si>
  <si>
    <t xml:space="preserve">Rettungsdienst  </t>
  </si>
  <si>
    <t xml:space="preserve">Katastrophenschutz  </t>
  </si>
  <si>
    <t xml:space="preserve">Schule und Kultur  </t>
  </si>
  <si>
    <t xml:space="preserve">Schulträgeraufgaben  </t>
  </si>
  <si>
    <t xml:space="preserve">Grundschulen  </t>
  </si>
  <si>
    <t xml:space="preserve">Hauptschulen  </t>
  </si>
  <si>
    <t xml:space="preserve">Kombinierte Grund- und Hauptschulen  </t>
  </si>
  <si>
    <t xml:space="preserve">Schulformunabhängige Orientierungsstufe  </t>
  </si>
  <si>
    <t xml:space="preserve">Realschulen  </t>
  </si>
  <si>
    <t xml:space="preserve">Kombinierte Haupt- und Realschulen  </t>
  </si>
  <si>
    <t xml:space="preserve">Gymnasien, Kollegs  </t>
  </si>
  <si>
    <t xml:space="preserve">Gesamtschulen  </t>
  </si>
  <si>
    <t xml:space="preserve">Sonderschulen  </t>
  </si>
  <si>
    <t xml:space="preserve">Berufliche Schulen  </t>
  </si>
  <si>
    <t xml:space="preserve">Schülerbeförderung  </t>
  </si>
  <si>
    <t xml:space="preserve">Fördermaßnahmen für Schüler  </t>
  </si>
  <si>
    <t xml:space="preserve">Sonstige schulische Aufgaben  </t>
  </si>
  <si>
    <t xml:space="preserve">Kultur und Wissenschaft  </t>
  </si>
  <si>
    <t xml:space="preserve">Wissenschaft und Forschung  </t>
  </si>
  <si>
    <t xml:space="preserve">Nichtwissenschaftliche Museen, Sammlungen  </t>
  </si>
  <si>
    <t xml:space="preserve">Zoologische und Botanische Gärten  </t>
  </si>
  <si>
    <t xml:space="preserve">Theater  </t>
  </si>
  <si>
    <t xml:space="preserve">Musikpflege  </t>
  </si>
  <si>
    <t xml:space="preserve">Musikschule  </t>
  </si>
  <si>
    <t xml:space="preserve">Volkshochschulen  </t>
  </si>
  <si>
    <t xml:space="preserve">Büchereien  </t>
  </si>
  <si>
    <t xml:space="preserve">Sonstige Volksbildung  </t>
  </si>
  <si>
    <t xml:space="preserve">Heimat- und sonstige Kulturpflege  </t>
  </si>
  <si>
    <t xml:space="preserve">Förderung von Kirchengemeinden und sonstigen Religionsgemeinschaften  </t>
  </si>
  <si>
    <t xml:space="preserve">Soziales und Jugend  </t>
  </si>
  <si>
    <t xml:space="preserve">Soziale Hilfen  </t>
  </si>
  <si>
    <t xml:space="preserve">Grundversorgung und Hilfen nach dem Zwölften Buch Sozialgesetzbuch (SGB XII)  </t>
  </si>
  <si>
    <t xml:space="preserve">Hilfe zum Lebensunterhalt  </t>
  </si>
  <si>
    <t xml:space="preserve">Hilfe zur Pflege  </t>
  </si>
  <si>
    <t xml:space="preserve">Hilfe zur Gesundheit  </t>
  </si>
  <si>
    <t xml:space="preserve">Hilfe zur Überwindung sozialer Schwierigkeiten  </t>
  </si>
  <si>
    <t xml:space="preserve">Grundsicherung im Alter und bei Erwerbsminderung  </t>
  </si>
  <si>
    <t xml:space="preserve">Nicht aufteilbare Grundsicherung und Hilfen nach SGB XII  </t>
  </si>
  <si>
    <t xml:space="preserve">Grundsicherung für Arbeitsuchende nach dem Zweiten Buch Sozialgesetzbuch (SGB II)  </t>
  </si>
  <si>
    <t xml:space="preserve">Leistungen für Unterkunft und Heizung  </t>
  </si>
  <si>
    <t xml:space="preserve">Eingliederungsleistungen  </t>
  </si>
  <si>
    <t xml:space="preserve">Einmalige Leistungen  </t>
  </si>
  <si>
    <t xml:space="preserve">Arbeitslosengeld II (ohne KdU)  </t>
  </si>
  <si>
    <t xml:space="preserve">Eingliederungsleistungen/Optionsgemeinden  </t>
  </si>
  <si>
    <t xml:space="preserve">Leistungen für Bildung und Teilhabe nach § 28 SGB II  </t>
  </si>
  <si>
    <t xml:space="preserve">Hilfen für Asylbewerber  </t>
  </si>
  <si>
    <t xml:space="preserve">Eingliederungshilfe nach SGB IX  </t>
  </si>
  <si>
    <t xml:space="preserve">Soziale Einrichtungen (ohne Einrichtungen der Jugendhilfe)  </t>
  </si>
  <si>
    <t xml:space="preserve">Leistungen nach dem Bundesversorgungsgesetz  </t>
  </si>
  <si>
    <t xml:space="preserve">Förderung von Trägern der Wohlfahrtspflege  </t>
  </si>
  <si>
    <t xml:space="preserve">Unterhaltsvorschussleistungen  </t>
  </si>
  <si>
    <t xml:space="preserve">Betreuungsleistungen  </t>
  </si>
  <si>
    <t xml:space="preserve">Hilfen für Heimkehrer und politische Häftlinge  </t>
  </si>
  <si>
    <t xml:space="preserve">Leistungen für Bildung und Teilhabe nach § 6b BKKG  </t>
  </si>
  <si>
    <t xml:space="preserve">Sonstige soziale Hilfen und Leistungen  </t>
  </si>
  <si>
    <t xml:space="preserve">Kinder-, Jugend- und Familienhilfe  </t>
  </si>
  <si>
    <t xml:space="preserve">Förderung von Kindern in Tageseinrichtungen und in Tagespflege  </t>
  </si>
  <si>
    <t xml:space="preserve">Jugendarbeit  </t>
  </si>
  <si>
    <t xml:space="preserve">Sonstige Leistungen der Kinder-, Jugend- und Familienhilfe  </t>
  </si>
  <si>
    <t xml:space="preserve">Tageseinrichtungen für Kinder  </t>
  </si>
  <si>
    <t xml:space="preserve">Einrichtungen der Jugendarbeit  </t>
  </si>
  <si>
    <t xml:space="preserve">Sonstige Einrichtungen der Kinder-, Jugend- und Familienhilfe  </t>
  </si>
  <si>
    <t xml:space="preserve">Gesundheit und Sport  </t>
  </si>
  <si>
    <t xml:space="preserve">Gesundheitsdienste  </t>
  </si>
  <si>
    <t xml:space="preserve">Krankenhäuser  </t>
  </si>
  <si>
    <t xml:space="preserve">Gesundheitseinrichtungen  </t>
  </si>
  <si>
    <t xml:space="preserve">Maßnahmen der Gesundheitspflege  </t>
  </si>
  <si>
    <t xml:space="preserve">Kur- und Badeeinrichtungen  </t>
  </si>
  <si>
    <t xml:space="preserve">Sportförderung  </t>
  </si>
  <si>
    <t xml:space="preserve">Förderung des Sports  </t>
  </si>
  <si>
    <t xml:space="preserve">Sportstätten und Bäder  </t>
  </si>
  <si>
    <t xml:space="preserve">Gestaltung der Umwelt  </t>
  </si>
  <si>
    <t xml:space="preserve">Räumliche Planung und Entwicklung  </t>
  </si>
  <si>
    <t xml:space="preserve">Räumliche Planungs- und Entwicklungsmaßnahmen  </t>
  </si>
  <si>
    <t xml:space="preserve">Bauen und Wohnen  </t>
  </si>
  <si>
    <t xml:space="preserve">Bau- und Grundstücksordnung  </t>
  </si>
  <si>
    <t xml:space="preserve">Wohnbauförderung  </t>
  </si>
  <si>
    <t xml:space="preserve">Denkmalschutz und -pflege  </t>
  </si>
  <si>
    <t xml:space="preserve">Ver- und Entsorgung  </t>
  </si>
  <si>
    <t xml:space="preserve">Elektrizitätsversorgung  </t>
  </si>
  <si>
    <t xml:space="preserve">Gasversorgung  </t>
  </si>
  <si>
    <t xml:space="preserve">Wasserversorgung  </t>
  </si>
  <si>
    <t xml:space="preserve">Fernwärmeversorgung  </t>
  </si>
  <si>
    <t xml:space="preserve">Kombinierte Versorgung  </t>
  </si>
  <si>
    <t xml:space="preserve">Abfallwirtschaft  </t>
  </si>
  <si>
    <t xml:space="preserve">Abwasserbeseitigung  </t>
  </si>
  <si>
    <t xml:space="preserve">Verkehrsflächen und -anlagen, ÖPNV  </t>
  </si>
  <si>
    <t xml:space="preserve">Gemeindestraßen  </t>
  </si>
  <si>
    <t xml:space="preserve">Kreisstraßen  </t>
  </si>
  <si>
    <t xml:space="preserve">Landesstraßen  </t>
  </si>
  <si>
    <t xml:space="preserve">Bundesstraßen  </t>
  </si>
  <si>
    <t xml:space="preserve">Straßenreinigung  </t>
  </si>
  <si>
    <t xml:space="preserve">Parkeinrichtungen  </t>
  </si>
  <si>
    <t xml:space="preserve">Öffentlicher Personennahverkehr (ÖPNV)  </t>
  </si>
  <si>
    <t xml:space="preserve">Sonstiger Personen- und Güterverkehr  </t>
  </si>
  <si>
    <t xml:space="preserve">Natur- und Landschaftspflege  </t>
  </si>
  <si>
    <t xml:space="preserve">Öffentliches Grün/Landschaftsbau  </t>
  </si>
  <si>
    <t xml:space="preserve">Öffentliche Gewässer/Wasserbauliche Anlagen  </t>
  </si>
  <si>
    <t xml:space="preserve">Friedhofs- und Bestattungswesen  </t>
  </si>
  <si>
    <t xml:space="preserve">Naturschutz und Landschaftspflege  </t>
  </si>
  <si>
    <t xml:space="preserve">Land- und Forstwirtschaft  </t>
  </si>
  <si>
    <t xml:space="preserve">Umweltschutz  </t>
  </si>
  <si>
    <t xml:space="preserve">Umweltschutzmaßnahmen  </t>
  </si>
  <si>
    <t xml:space="preserve">Wirtschaft und Tourismus  </t>
  </si>
  <si>
    <t xml:space="preserve">Wirtschaftsförderung  </t>
  </si>
  <si>
    <t xml:space="preserve">Allgemeine Einrichtungen und Unternehmen  </t>
  </si>
  <si>
    <t xml:space="preserve">Tourismus  </t>
  </si>
  <si>
    <t xml:space="preserve">Zentrale Finanzleistungen  </t>
  </si>
  <si>
    <t xml:space="preserve">Allgemeine Finanzwirtschaft  </t>
  </si>
  <si>
    <t xml:space="preserve">Steuern, allgemeine Zuweisungen, allgemeine Umlagen  </t>
  </si>
  <si>
    <t xml:space="preserve">Sonstige allgemeine Finanzwirtschaft  </t>
  </si>
  <si>
    <t xml:space="preserve">Abwicklung der Vorjahre  </t>
  </si>
  <si>
    <t xml:space="preserve">Einzahlungen  </t>
  </si>
  <si>
    <t xml:space="preserve">Steuern und ähnliche Abgaben  </t>
  </si>
  <si>
    <t xml:space="preserve">Realsteuern  </t>
  </si>
  <si>
    <t xml:space="preserve"> Grundsteuer A  </t>
  </si>
  <si>
    <t xml:space="preserve"> Grundsteuer B  </t>
  </si>
  <si>
    <t xml:space="preserve"> Gewerbesteuer  </t>
  </si>
  <si>
    <t xml:space="preserve">Gemeindeanteile an den Gemeinschaftssteuern  </t>
  </si>
  <si>
    <t xml:space="preserve"> Gemeindeanteil an der Einkommensteuer  </t>
  </si>
  <si>
    <t xml:space="preserve"> Gemeindeanteil an der Umsatzsteuer  </t>
  </si>
  <si>
    <t xml:space="preserve">Sonstige Gemeindesteuern  </t>
  </si>
  <si>
    <t xml:space="preserve"> Vergnügungssteuer  </t>
  </si>
  <si>
    <t xml:space="preserve"> Hundesteuer  </t>
  </si>
  <si>
    <t xml:space="preserve"> Jagdsteuer  </t>
  </si>
  <si>
    <t xml:space="preserve"> Zweitwohnungssteuer  </t>
  </si>
  <si>
    <t xml:space="preserve"> Grunderwerbsteuer  </t>
  </si>
  <si>
    <t xml:space="preserve"> Sonstige örtliche Steuern  </t>
  </si>
  <si>
    <t xml:space="preserve">Steuerähnliche Einzahlungen  </t>
  </si>
  <si>
    <t xml:space="preserve"> Fremdenverkehrsabgabe  </t>
  </si>
  <si>
    <t xml:space="preserve"> Abgaben von Spielbanken  </t>
  </si>
  <si>
    <t xml:space="preserve"> Sonstige steuerähnliche Einzahlungen  </t>
  </si>
  <si>
    <t xml:space="preserve">Ausgleichsleistungen  </t>
  </si>
  <si>
    <t xml:space="preserve"> Leistungen nach dem Familienleistungsausgleich  </t>
  </si>
  <si>
    <t xml:space="preserve"> Leistg. d. Landes a. d. Ausgl. v. Sonderlasten b. d. Zusammenf. v. Arbeitslosen- und Sozialhilfe nach § 11 Abs. 3a FAG  </t>
  </si>
  <si>
    <t xml:space="preserve">Zuwendungen und allgemeine Umlagen  </t>
  </si>
  <si>
    <t xml:space="preserve">Schlüsselzuweisungen vom Land  </t>
  </si>
  <si>
    <t xml:space="preserve">Bedarfszuweisungen  </t>
  </si>
  <si>
    <t xml:space="preserve"> Bedarfszuweisungen vom Land  </t>
  </si>
  <si>
    <t xml:space="preserve"> Bedarfszuweisungen von Gemeinde/GV  </t>
  </si>
  <si>
    <t xml:space="preserve">Sonstige allgemeine Zuweisungen  </t>
  </si>
  <si>
    <t xml:space="preserve"> vom Bund  </t>
  </si>
  <si>
    <t xml:space="preserve"> vom Land  </t>
  </si>
  <si>
    <t xml:space="preserve"> von Gemeinden/Gv.  </t>
  </si>
  <si>
    <t xml:space="preserve">Zuweisungen und Zuschüsse für laufende Zwecke  </t>
  </si>
  <si>
    <t xml:space="preserve"> von Zweckverbänden und dergl.  </t>
  </si>
  <si>
    <t xml:space="preserve"> von der gesetzlichen Sozialversicherung  </t>
  </si>
  <si>
    <t xml:space="preserve"> von verbundenen Unternehmen, Beteiligungen  </t>
  </si>
  <si>
    <t xml:space="preserve"> von sonstigen öffentlichen Sonderrechnungen  </t>
  </si>
  <si>
    <t xml:space="preserve"> von privaten Unternehmen  </t>
  </si>
  <si>
    <t xml:space="preserve"> von übrigen Bereichen  </t>
  </si>
  <si>
    <t xml:space="preserve">Allgemeine Umlagen von Gemeinden/Gv.  </t>
  </si>
  <si>
    <t xml:space="preserve">Aufgabenbezogene Leistungsbeteiligungen  </t>
  </si>
  <si>
    <t xml:space="preserve"> Aufgabenbezogene Leistungsbeteiligungen des Bundes  </t>
  </si>
  <si>
    <t xml:space="preserve">Sonstige Transfereinzahlungen  </t>
  </si>
  <si>
    <t xml:space="preserve"> Kostenbeiträge und Aufwendungsersatz; Kostenersatz  </t>
  </si>
  <si>
    <t xml:space="preserve"> Übergeleitete Unterhaltsansprüche gegen bürgerlich-rechtliche Unterhaltsverpflichtete  </t>
  </si>
  <si>
    <t xml:space="preserve"> Leistungen von Sozialleistungsträgern  </t>
  </si>
  <si>
    <t xml:space="preserve"> Sonstige Ersatzleistungen  </t>
  </si>
  <si>
    <t xml:space="preserve"> Rückzahlung gewährter Hilfen (Tilgung und Zinsen von Darlehen)  </t>
  </si>
  <si>
    <t xml:space="preserve">Ersatz von sozialen Leistungen in Einrichtungen  </t>
  </si>
  <si>
    <t xml:space="preserve"> Kostenbeiträge und Aufwendungsersatz, Kostenersatz  </t>
  </si>
  <si>
    <t xml:space="preserve">Schuldendiensthilfen  </t>
  </si>
  <si>
    <t xml:space="preserve">Andere sonstige Transfereinzahlungen  </t>
  </si>
  <si>
    <t xml:space="preserve">Öffentlich-rechtliche Leistungsentgelte  </t>
  </si>
  <si>
    <t xml:space="preserve">Verwaltungsgebühren  </t>
  </si>
  <si>
    <t xml:space="preserve">Benutzungsgebühren und ähnliche Entgelte  </t>
  </si>
  <si>
    <t xml:space="preserve">Zweckgebundene Abgaben  </t>
  </si>
  <si>
    <t xml:space="preserve">Privatrechtliche Leistungsentgelte, Kostenerstattungen und Kostenumlagen  </t>
  </si>
  <si>
    <t xml:space="preserve">Mieten und Pachten  </t>
  </si>
  <si>
    <t xml:space="preserve">Einzahlungen aus dem Verkauf von Vorräten  </t>
  </si>
  <si>
    <t xml:space="preserve">Sonstige privatrechtliche Leistungsentgelte  </t>
  </si>
  <si>
    <t xml:space="preserve">Einzahlungen aus Kostenerstattungen, Kostenumlagen  </t>
  </si>
  <si>
    <t xml:space="preserve">Sonstige Einzahlungen aus laufender Verwaltungstätigkeit  </t>
  </si>
  <si>
    <t xml:space="preserve"> Leistg. d. Landes a. d. Umsetzung d. 4. Ges. für moderne Dienstlstg. am Arbeitsmarkt  </t>
  </si>
  <si>
    <t xml:space="preserve">Konzessionsabgaben  </t>
  </si>
  <si>
    <t xml:space="preserve">Erstattung von Steuern  </t>
  </si>
  <si>
    <t xml:space="preserve">Besondere Einzahlungen  </t>
  </si>
  <si>
    <t xml:space="preserve"> Bußgelder  </t>
  </si>
  <si>
    <t xml:space="preserve"> Säumniszuschläge  </t>
  </si>
  <si>
    <t xml:space="preserve"> Einzahlungen aus der Inanspruchnahme von Gewährverträgen und Bürgschaften  </t>
  </si>
  <si>
    <t xml:space="preserve"> Fehlbelegungsabgabe  </t>
  </si>
  <si>
    <t xml:space="preserve">Andere sonstige Einzahlungen aus laufender Verwaltungstätigkeit  </t>
  </si>
  <si>
    <t xml:space="preserve">Zinsen und sonstige Finanzeinzahlungen  </t>
  </si>
  <si>
    <t xml:space="preserve">Zinseinzahlungen  </t>
  </si>
  <si>
    <t xml:space="preserve"> von Kreditinstituten  </t>
  </si>
  <si>
    <t xml:space="preserve"> vom sonstigen inländischen Bereich  </t>
  </si>
  <si>
    <t xml:space="preserve"> vom sonstigen ausländischen Bereich  </t>
  </si>
  <si>
    <t xml:space="preserve">Gewinnanteile aus verbundenen Unternehmen und Beteiligungen  </t>
  </si>
  <si>
    <t xml:space="preserve">Sonstige Finanzeinzahlungen  </t>
  </si>
  <si>
    <t xml:space="preserve">Einzahlungen aus laufender Verwaltungstätigkeit  </t>
  </si>
  <si>
    <t xml:space="preserve">Einzahlungen aus Investitionstätigkeit  </t>
  </si>
  <si>
    <t xml:space="preserve">Investitionszuwendungen  </t>
  </si>
  <si>
    <t xml:space="preserve">  Einzahlungen aus der Veräußerung von Grundstücken und Gebäuden</t>
  </si>
  <si>
    <t xml:space="preserve">Einzahlungen aus der Veräußerung von beweglichen Vermögensgegenständen  </t>
  </si>
  <si>
    <t xml:space="preserve"> Einzahlungen aus der Veräußerung von beweglichen Vermögensgegenständen 
   bis zu einem Wert von 1 000 EUR ohne Umsatzsteuer  </t>
  </si>
  <si>
    <t xml:space="preserve"> Einzahlungen aus der Veräußerung beweglicher Vermögensgegenstände 
   über einem Wert von 1 000 EUR ohne Umsatzsteuer  </t>
  </si>
  <si>
    <t xml:space="preserve">Einzahlungen aus der Veräußerung von Finanzanlagen  </t>
  </si>
  <si>
    <t xml:space="preserve"> Börsennotierte Aktien  </t>
  </si>
  <si>
    <t xml:space="preserve"> Nichtbörsennotierte Aktien  </t>
  </si>
  <si>
    <t xml:space="preserve"> Sonstige Anteilsrechte  </t>
  </si>
  <si>
    <t xml:space="preserve"> Investmentzertifikate  </t>
  </si>
  <si>
    <t xml:space="preserve"> Kapitalmarktpapiere  </t>
  </si>
  <si>
    <t xml:space="preserve"> Geldmarktpapiere  </t>
  </si>
  <si>
    <t xml:space="preserve"> Finanzderivate  </t>
  </si>
  <si>
    <t xml:space="preserve">Einzahlungen aus der Abwicklung von Baumaßnahmen  </t>
  </si>
  <si>
    <t xml:space="preserve">Rückflüsse von Ausleihungen  </t>
  </si>
  <si>
    <t xml:space="preserve">Beiträge und ähnliche Entgelte  </t>
  </si>
  <si>
    <t xml:space="preserve">Einzahlungen aus Finanzierungstätigkeit  </t>
  </si>
  <si>
    <t xml:space="preserve">Einzahlungen aus Anleihen  </t>
  </si>
  <si>
    <t xml:space="preserve">Kreditaufnahmen für Investitionen  </t>
  </si>
  <si>
    <t xml:space="preserve">Sonstige Wertpapierverschuldung  </t>
  </si>
  <si>
    <t xml:space="preserve">Rückflüsse von Darlehen (ohne Ausleihungen)  </t>
  </si>
  <si>
    <t xml:space="preserve">Auszahlungen  </t>
  </si>
  <si>
    <t xml:space="preserve">Personalauszahlungen  </t>
  </si>
  <si>
    <t xml:space="preserve">Dienstbezüge  </t>
  </si>
  <si>
    <t xml:space="preserve"> Beamte  </t>
  </si>
  <si>
    <t xml:space="preserve"> Arbeitnehmer  </t>
  </si>
  <si>
    <t xml:space="preserve"> Sonstige Beschäftigte  </t>
  </si>
  <si>
    <t xml:space="preserve">Beiträge zu Versorgungskassen  </t>
  </si>
  <si>
    <t xml:space="preserve">Beiträge zur gesetzlichen Sozialversicherung  </t>
  </si>
  <si>
    <t xml:space="preserve">Beihilfen, Unterstützungsleistungen für Beschäftigte  </t>
  </si>
  <si>
    <t xml:space="preserve">Versorgungsauszahlungen  </t>
  </si>
  <si>
    <t xml:space="preserve">Versorgungsbezüge  </t>
  </si>
  <si>
    <t xml:space="preserve">Beihilfen, Unterstützungsleistungen für Versorgungsempfänger  </t>
  </si>
  <si>
    <t xml:space="preserve">Auszahlungen für Sach- und Dienstleistungen  </t>
  </si>
  <si>
    <t xml:space="preserve">Unterhaltung der Grundstücke und baulichen Anlagen  </t>
  </si>
  <si>
    <t xml:space="preserve">Unterhaltung des sonstigen unbeweglichen und beweglichen Vermögens  </t>
  </si>
  <si>
    <t xml:space="preserve"> Unterhaltung des sonstigen unbeweglichen Vermögens unterhalb der Wertgrenze i.H.v. 410 EUR  </t>
  </si>
  <si>
    <t xml:space="preserve"> Mieten und Pachten  </t>
  </si>
  <si>
    <t xml:space="preserve"> Leasing  </t>
  </si>
  <si>
    <t xml:space="preserve">Bewirtschaftung der Grundstücke und baulichen Anlagen  </t>
  </si>
  <si>
    <t xml:space="preserve">Unterhaltung des beweglichen Vermögens  </t>
  </si>
  <si>
    <t xml:space="preserve"> Haltung von Fahrzeugen  </t>
  </si>
  <si>
    <t xml:space="preserve"> Unterhaltung des sonstigen beweglichen Vermögens  </t>
  </si>
  <si>
    <t xml:space="preserve">Besondere zahlungswirksame Aufwendungen für Beschäftigte  </t>
  </si>
  <si>
    <t xml:space="preserve">Besondere Verwaltungs- und Betriebsauszahlungen  </t>
  </si>
  <si>
    <t xml:space="preserve">Erwerb von Vorräten  </t>
  </si>
  <si>
    <t xml:space="preserve">Auszahlungen für sonstige Dienstleistungen  </t>
  </si>
  <si>
    <t xml:space="preserve">Transferauszahlungen  </t>
  </si>
  <si>
    <t xml:space="preserve"> an Bund  </t>
  </si>
  <si>
    <t xml:space="preserve"> an Land  </t>
  </si>
  <si>
    <t xml:space="preserve"> an Gemeinden/Gv.  </t>
  </si>
  <si>
    <t xml:space="preserve"> an Zweckverbände und dergl.  </t>
  </si>
  <si>
    <t xml:space="preserve"> an die gesetzliche Sozialversicherung  </t>
  </si>
  <si>
    <t xml:space="preserve"> an verbundene Unternehmen, Beteiligungen  </t>
  </si>
  <si>
    <t xml:space="preserve"> an sonstige öffentliche Sonderrechnungen  </t>
  </si>
  <si>
    <t xml:space="preserve"> an private Unternehmen  </t>
  </si>
  <si>
    <t xml:space="preserve"> an übrige Bereiche  </t>
  </si>
  <si>
    <t xml:space="preserve">Soziale Leistungen  </t>
  </si>
  <si>
    <t xml:space="preserve"> Soziale Leistungen außerhalb von Einrichtungen  </t>
  </si>
  <si>
    <t xml:space="preserve"> Soziale Leistungen an natürliche Personen in Einrichtungen  </t>
  </si>
  <si>
    <t xml:space="preserve"> Sonstige soziale Leistungen  </t>
  </si>
  <si>
    <t xml:space="preserve">Steuerbeteiligungen  </t>
  </si>
  <si>
    <t xml:space="preserve"> Gewerbesteuerumlage  </t>
  </si>
  <si>
    <t xml:space="preserve"> Finanzierungsbeteiligung Fonds Deutsche Einheit  </t>
  </si>
  <si>
    <t xml:space="preserve">Allgemeine Zuweisungen  </t>
  </si>
  <si>
    <t xml:space="preserve">Allgemeine Umlagen  </t>
  </si>
  <si>
    <t xml:space="preserve">Sonstige Transferauszahlungen  </t>
  </si>
  <si>
    <t xml:space="preserve">Sonstige Auszahlungen aus laufender Verwaltungstätigkeit  </t>
  </si>
  <si>
    <t xml:space="preserve">Sonstige Personal- und Versorgungsauszahlungen  </t>
  </si>
  <si>
    <t xml:space="preserve">Auszahlungen für die Inanspruchnahme von Rechten und Diensten  </t>
  </si>
  <si>
    <t xml:space="preserve"> Auszahlungen für ehrenamtliche und sonstige Tätigkeit  </t>
  </si>
  <si>
    <t xml:space="preserve"> Sonstige Auszahlungen für die Inanspruchnahme von Rechten und Diensten  </t>
  </si>
  <si>
    <t xml:space="preserve">Geschäftsauszahlungen  </t>
  </si>
  <si>
    <t xml:space="preserve">Steuern, Versicherungen, Schadensfälle  </t>
  </si>
  <si>
    <t xml:space="preserve">Erstattungen für Auszahlungen von Dritten aus laufender Verwaltungstätigkeit  </t>
  </si>
  <si>
    <t xml:space="preserve">Aufgabenbezogene Leistungsbeteiligungen an gemeinsame Einrichtungen  </t>
  </si>
  <si>
    <t xml:space="preserve">Besondere Auszahlungen  </t>
  </si>
  <si>
    <t xml:space="preserve"> Auszahlungen aus der Inanspruchnahme von Gewährverträgen und Bürgschaften  </t>
  </si>
  <si>
    <t xml:space="preserve">Weitere sonst. Auszahlungen aus laufender Verwaltungstätigkeit  </t>
  </si>
  <si>
    <t xml:space="preserve">Zinsen und sonstige Finanzauszahlungen  </t>
  </si>
  <si>
    <t xml:space="preserve"> an Kreditinstitute  </t>
  </si>
  <si>
    <t xml:space="preserve"> an sonstigen inländischen Bereich  </t>
  </si>
  <si>
    <t xml:space="preserve"> an sonstigen ausländischen Bereich  </t>
  </si>
  <si>
    <t xml:space="preserve">Sonstige Finanzauszahlungen  </t>
  </si>
  <si>
    <t xml:space="preserve"> Kreditbeschaffungskosten  </t>
  </si>
  <si>
    <t xml:space="preserve"> Verzinsung von Steuernachzahlungen  </t>
  </si>
  <si>
    <t xml:space="preserve"> Auszahlungen für die Ablösung von Dauerlasten  </t>
  </si>
  <si>
    <t xml:space="preserve"> Sonstige Finanzauszahlungen  </t>
  </si>
  <si>
    <t xml:space="preserve">Auszahlungen aus laufender Verwaltungstätigkeit  </t>
  </si>
  <si>
    <t xml:space="preserve">Auszahlungen aus Investitionstätigkeit  </t>
  </si>
  <si>
    <t xml:space="preserve">Zuweisungen und Zuschüsse für lnvestitionen  </t>
  </si>
  <si>
    <t xml:space="preserve">Erwerb von Grundstücken und Gebäuden  </t>
  </si>
  <si>
    <t xml:space="preserve">Auszahlungen aus dem Erwerb von beweglichen Sachen des Anlagevermögens  </t>
  </si>
  <si>
    <t xml:space="preserve"> Auszahlungen für den Erwerb beweglicher Vermögensgegenstände 
   bis zu einem Wert von 1 000 EUR ohne Umsatzsteuer  </t>
  </si>
  <si>
    <t xml:space="preserve"> Auszahlungen für den Erwerb beweglicher Vermögensgegenstände 
   über einem Wert von 1 000 EUR ohne Umsatzsteuer  </t>
  </si>
  <si>
    <t xml:space="preserve">Auszahlungen für den Erwerb von Finanzanlagen  </t>
  </si>
  <si>
    <t xml:space="preserve">Baumaßnahmen  </t>
  </si>
  <si>
    <t xml:space="preserve"> Auszahlungen für Baumaßnahmen  </t>
  </si>
  <si>
    <t xml:space="preserve">Gewährung von Ausleihungen  </t>
  </si>
  <si>
    <t xml:space="preserve">Auszahlungen aus Finanzierungstätigkeit  </t>
  </si>
  <si>
    <t xml:space="preserve">Auszahlungen aus Anleihen  </t>
  </si>
  <si>
    <t xml:space="preserve">Tilgung von Krediten für Investitionen  </t>
  </si>
  <si>
    <t xml:space="preserve">Tilgung von sonstigen Wertpapierschulden  </t>
  </si>
  <si>
    <t xml:space="preserve">Gewährung von Darlehen (ohne Ausleihungen)  </t>
  </si>
  <si>
    <t xml:space="preserve">                    Gewerbesteuer (netto)</t>
  </si>
  <si>
    <t xml:space="preserve">                    Grundsteuer</t>
  </si>
  <si>
    <t>6122, 6130, 6132, 6142-6148, 6182, 6211-6215, 6221-6225, 6230-6238, 6291, 6411, 6421, 6461, 6480-6488, 6511, 6521, 6561-6564, 6591, 6610-6619, 6651, 6691, 6831</t>
  </si>
  <si>
    <t>Ver- und Entsorgung; Natur- und Landschaftspflege; Umweltschutz;
Wirtschaft und Tourismus</t>
  </si>
  <si>
    <t xml:space="preserve">Ersatz von sozialen Leistungen außerhalb von Einrichtungen und von Eingliederungshilfen für behinderte Menschen  </t>
  </si>
  <si>
    <t>14.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</si>
</sst>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0;\-#\ ##0;\-"/>
    <numFmt numFmtId="165" formatCode="#\ ###\ ##0;\-#\ ###\ ##0;\-"/>
    <numFmt numFmtId="166" formatCode="#,##0,"/>
    <numFmt numFmtId="167" formatCode="General_)"/>
    <numFmt numFmtId="168" formatCode="#,##0&quot; &quot;;\-\ #,##0&quot; &quot;;\-&quot; &quot;;@&quot; &quot;"/>
    <numFmt numFmtId="169" formatCode="#,##0.00&quot;&quot;;\-\ #,##0.00&quot;&quot;;\-&quot;&quot;;@&quot;&quot;"/>
    <numFmt numFmtId="170" formatCode="0&quot;   &quot;"/>
    <numFmt numFmtId="171" formatCode="#,##0&quot;  &quot;;\-\ #,##0&quot;  &quot;;\-&quot;  &quot;;@&quot;  &quot;"/>
    <numFmt numFmtId="172" formatCode="#,##0.00&quot; &quot;;\-\ #,##0.00&quot; &quot;;\-&quot; &quot;;@&quot; &quot;"/>
    <numFmt numFmtId="173" formatCode="#,##0&quot;&quot;;\-\ #,##0&quot;&quot;;\-&quot;&quot;;@&quot;&quot;"/>
  </numFmts>
  <fonts count="39">
    <font>
      <sz val="10"/>
      <name val="Arial"/>
    </font>
    <font>
      <sz val="10"/>
      <color theme="1"/>
      <name val="Arial"/>
      <family val="2"/>
    </font>
    <font>
      <sz val="8"/>
      <name val="Arial"/>
      <family val="2"/>
    </font>
    <font>
      <sz val="10"/>
      <name val="Arial"/>
      <family val="2"/>
    </font>
    <font>
      <sz val="10"/>
      <color indexed="8"/>
      <name val="Arial"/>
      <family val="2"/>
    </font>
    <font>
      <sz val="10"/>
      <color indexed="8"/>
      <name val="MS Sans Serif"/>
      <family val="2"/>
    </font>
    <font>
      <sz val="12"/>
      <name val="Arial MT"/>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sz val="20"/>
      <color theme="1"/>
      <name val="Calibri"/>
      <family val="2"/>
      <scheme val="minor"/>
    </font>
    <font>
      <b/>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10"/>
      <color indexed="8"/>
      <name val="Calibri"/>
      <family val="2"/>
      <scheme val="minor"/>
    </font>
    <font>
      <sz val="1"/>
      <color indexed="8"/>
      <name val="Calibri"/>
      <family val="2"/>
      <scheme val="minor"/>
    </font>
    <font>
      <sz val="5"/>
      <color indexed="8"/>
      <name val="Calibri"/>
      <family val="2"/>
      <scheme val="minor"/>
    </font>
    <font>
      <b/>
      <sz val="9"/>
      <name val="Calibri"/>
      <family val="2"/>
      <scheme val="minor"/>
    </font>
    <font>
      <b/>
      <sz val="11"/>
      <color indexed="8"/>
      <name val="Calibri"/>
      <family val="2"/>
      <scheme val="minor"/>
    </font>
    <font>
      <sz val="6"/>
      <name val="Calibri"/>
      <family val="2"/>
      <scheme val="minor"/>
    </font>
    <font>
      <b/>
      <sz val="8.5"/>
      <name val="Calibri"/>
      <family val="2"/>
      <scheme val="minor"/>
    </font>
    <font>
      <sz val="8.5"/>
      <name val="Calibri"/>
      <family val="2"/>
      <scheme val="minor"/>
    </font>
    <font>
      <sz val="8.5"/>
      <color rgb="FF000000"/>
      <name val="Calibri"/>
      <family val="2"/>
      <scheme val="minor"/>
    </font>
    <font>
      <b/>
      <sz val="8.5"/>
      <color rgb="FF000000"/>
      <name val="Calibri"/>
      <family val="2"/>
      <scheme val="minor"/>
    </font>
    <font>
      <b/>
      <sz val="6"/>
      <name val="Calibri"/>
      <family val="2"/>
      <scheme val="minor"/>
    </font>
    <font>
      <sz val="6"/>
      <color theme="1"/>
      <name val="Calibri"/>
      <family val="2"/>
      <scheme val="minor"/>
    </font>
    <font>
      <sz val="6"/>
      <color indexed="8"/>
      <name val="Calibri"/>
      <family val="2"/>
      <scheme val="minor"/>
    </font>
    <font>
      <b/>
      <sz val="8.5"/>
      <color indexed="8"/>
      <name val="Calibri"/>
      <family val="2"/>
      <scheme val="minor"/>
    </font>
    <font>
      <sz val="8.5"/>
      <color indexed="8"/>
      <name val="Calibri"/>
      <family val="2"/>
      <scheme val="minor"/>
    </font>
    <font>
      <b/>
      <sz val="31"/>
      <name val="Calibri"/>
      <family val="2"/>
      <scheme val="minor"/>
    </font>
  </fonts>
  <fills count="2">
    <fill>
      <patternFill patternType="none"/>
    </fill>
    <fill>
      <patternFill patternType="gray125"/>
    </fill>
  </fills>
  <borders count="20">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bottom style="hair">
        <color indexed="64"/>
      </bottom>
      <diagonal/>
    </border>
  </borders>
  <cellStyleXfs count="16">
    <xf numFmtId="0" fontId="0" fillId="0" borderId="0"/>
    <xf numFmtId="0" fontId="3" fillId="0" borderId="0"/>
    <xf numFmtId="0" fontId="3" fillId="0" borderId="0"/>
    <xf numFmtId="0" fontId="3" fillId="0" borderId="0"/>
    <xf numFmtId="0" fontId="3" fillId="0" borderId="0"/>
    <xf numFmtId="0" fontId="4" fillId="0" borderId="0"/>
    <xf numFmtId="0" fontId="7" fillId="0" borderId="0"/>
    <xf numFmtId="0" fontId="5" fillId="0" borderId="0"/>
    <xf numFmtId="0" fontId="3" fillId="0" borderId="0"/>
    <xf numFmtId="0" fontId="3" fillId="0" borderId="0"/>
    <xf numFmtId="0" fontId="5" fillId="0" borderId="0"/>
    <xf numFmtId="0" fontId="5" fillId="0" borderId="0"/>
    <xf numFmtId="167" fontId="6" fillId="0" borderId="0"/>
    <xf numFmtId="0" fontId="1" fillId="0" borderId="0"/>
    <xf numFmtId="0" fontId="3" fillId="0" borderId="0"/>
    <xf numFmtId="0" fontId="1" fillId="0" borderId="0"/>
  </cellStyleXfs>
  <cellXfs count="292">
    <xf numFmtId="0" fontId="0" fillId="0" borderId="0" xfId="0"/>
    <xf numFmtId="0" fontId="9" fillId="0" borderId="0" xfId="6" applyFont="1"/>
    <xf numFmtId="49" fontId="9" fillId="0" borderId="0" xfId="6" applyNumberFormat="1" applyFont="1" applyAlignment="1">
      <alignment horizontal="right"/>
    </xf>
    <xf numFmtId="0" fontId="9" fillId="0" borderId="0" xfId="6" applyFont="1" applyAlignment="1"/>
    <xf numFmtId="0" fontId="9" fillId="0" borderId="0" xfId="6" applyFont="1" applyAlignment="1">
      <alignment horizontal="left" vertical="center" indent="33"/>
    </xf>
    <xf numFmtId="49" fontId="9" fillId="0" borderId="0" xfId="6" applyNumberFormat="1" applyFont="1" applyAlignment="1">
      <alignment horizontal="right" vertical="center"/>
    </xf>
    <xf numFmtId="0" fontId="18" fillId="0" borderId="0" xfId="6" applyFont="1" applyAlignment="1">
      <alignment vertical="center"/>
    </xf>
    <xf numFmtId="49" fontId="9" fillId="0" borderId="0" xfId="6" applyNumberFormat="1" applyFont="1" applyAlignment="1">
      <alignment horizontal="left" vertical="center"/>
    </xf>
    <xf numFmtId="0" fontId="9" fillId="0" borderId="0" xfId="6" applyNumberFormat="1" applyFont="1" applyAlignment="1">
      <alignment horizontal="left" vertical="center"/>
    </xf>
    <xf numFmtId="0" fontId="9" fillId="0" borderId="0" xfId="6" applyFont="1" applyAlignment="1">
      <alignment horizontal="left" vertical="center"/>
    </xf>
    <xf numFmtId="0" fontId="20" fillId="0" borderId="0" xfId="1" applyFont="1" applyAlignment="1">
      <alignment vertical="center"/>
    </xf>
    <xf numFmtId="0" fontId="20" fillId="0" borderId="0" xfId="1" applyFont="1" applyAlignment="1">
      <alignment horizontal="right"/>
    </xf>
    <xf numFmtId="0" fontId="20" fillId="0" borderId="0" xfId="1" applyFont="1"/>
    <xf numFmtId="0" fontId="20" fillId="0" borderId="0" xfId="1" applyNumberFormat="1" applyFont="1" applyAlignment="1">
      <alignment horizontal="left" vertical="top"/>
    </xf>
    <xf numFmtId="0" fontId="20" fillId="0" borderId="0" xfId="1" applyFont="1" applyAlignment="1">
      <alignment vertical="center" wrapText="1"/>
    </xf>
    <xf numFmtId="0" fontId="20" fillId="0" borderId="0" xfId="1" applyFont="1" applyAlignment="1">
      <alignment horizontal="left" vertical="top"/>
    </xf>
    <xf numFmtId="0" fontId="20" fillId="0" borderId="0" xfId="1" applyFont="1" applyAlignment="1">
      <alignment horizontal="left" vertical="center"/>
    </xf>
    <xf numFmtId="0" fontId="22" fillId="0" borderId="0" xfId="1" applyFont="1" applyAlignment="1">
      <alignment vertical="center"/>
    </xf>
    <xf numFmtId="0" fontId="20" fillId="0" borderId="0" xfId="1" applyNumberFormat="1" applyFont="1" applyAlignment="1">
      <alignment vertical="center"/>
    </xf>
    <xf numFmtId="0" fontId="23" fillId="0" borderId="0" xfId="7" applyFont="1" applyAlignment="1">
      <alignment vertical="center"/>
    </xf>
    <xf numFmtId="0" fontId="24" fillId="0" borderId="0" xfId="7" applyFont="1" applyAlignment="1">
      <alignment horizontal="center"/>
    </xf>
    <xf numFmtId="0" fontId="24" fillId="0" borderId="0" xfId="7" applyFont="1"/>
    <xf numFmtId="0" fontId="20" fillId="0" borderId="0" xfId="1" applyFont="1" applyAlignment="1">
      <alignment horizontal="justify" vertical="justify" wrapText="1"/>
    </xf>
    <xf numFmtId="0" fontId="23" fillId="0" borderId="0" xfId="7" applyFont="1" applyAlignment="1">
      <alignment horizontal="left" wrapText="1"/>
    </xf>
    <xf numFmtId="0" fontId="25" fillId="0" borderId="0" xfId="7" applyFont="1"/>
    <xf numFmtId="0" fontId="23" fillId="0" borderId="0" xfId="7" applyFont="1"/>
    <xf numFmtId="0" fontId="20" fillId="0" borderId="0" xfId="1" applyFont="1" applyAlignment="1">
      <alignment horizontal="center" vertical="center"/>
    </xf>
    <xf numFmtId="0" fontId="19" fillId="0" borderId="0" xfId="1" applyFont="1" applyAlignment="1">
      <alignment horizontal="left" vertical="center"/>
    </xf>
    <xf numFmtId="0" fontId="21" fillId="0" borderId="0" xfId="1" applyFont="1" applyAlignment="1">
      <alignment horizontal="left" vertical="center"/>
    </xf>
    <xf numFmtId="0" fontId="26" fillId="0" borderId="0" xfId="1" applyFont="1" applyAlignment="1">
      <alignment horizontal="left" vertical="center"/>
    </xf>
    <xf numFmtId="0" fontId="27" fillId="0" borderId="0" xfId="7" applyFont="1" applyAlignment="1">
      <alignment vertical="center"/>
    </xf>
    <xf numFmtId="0" fontId="26" fillId="0" borderId="0" xfId="1" applyFont="1"/>
    <xf numFmtId="0" fontId="20" fillId="0" borderId="0" xfId="1" applyFont="1" applyBorder="1" applyAlignment="1">
      <alignment horizontal="left" vertical="center" wrapText="1"/>
    </xf>
    <xf numFmtId="0" fontId="20" fillId="0" borderId="8" xfId="1" applyFont="1" applyBorder="1" applyAlignment="1">
      <alignment horizontal="center" vertical="center" wrapText="1"/>
    </xf>
    <xf numFmtId="0" fontId="26" fillId="0" borderId="0" xfId="1" applyFont="1" applyBorder="1" applyAlignment="1">
      <alignment horizontal="left" indent="1"/>
    </xf>
    <xf numFmtId="0" fontId="26" fillId="0" borderId="9" xfId="1" applyFont="1" applyBorder="1" applyAlignment="1">
      <alignment horizontal="left" indent="1"/>
    </xf>
    <xf numFmtId="0" fontId="20" fillId="0" borderId="0" xfId="1" applyFont="1" applyBorder="1" applyAlignment="1">
      <alignment horizontal="left" indent="1"/>
    </xf>
    <xf numFmtId="0" fontId="20" fillId="0" borderId="9" xfId="1" applyFont="1" applyBorder="1" applyAlignment="1">
      <alignment horizontal="left" indent="1"/>
    </xf>
    <xf numFmtId="0" fontId="20" fillId="0" borderId="0" xfId="1" applyFont="1" applyAlignment="1">
      <alignment horizontal="left"/>
    </xf>
    <xf numFmtId="0" fontId="27" fillId="0" borderId="0" xfId="1" applyFont="1" applyAlignment="1">
      <alignment horizontal="left" vertical="center"/>
    </xf>
    <xf numFmtId="0" fontId="22" fillId="0" borderId="0" xfId="1" applyFont="1"/>
    <xf numFmtId="0" fontId="20" fillId="0" borderId="9" xfId="1" applyFont="1" applyBorder="1" applyAlignment="1">
      <alignment horizontal="left" wrapText="1" indent="1"/>
    </xf>
    <xf numFmtId="0" fontId="26" fillId="0" borderId="0" xfId="0" applyFont="1" applyBorder="1"/>
    <xf numFmtId="0" fontId="26" fillId="0" borderId="8" xfId="0" applyFont="1" applyBorder="1" applyAlignment="1">
      <alignment horizontal="left" indent="1"/>
    </xf>
    <xf numFmtId="0" fontId="26" fillId="0" borderId="0" xfId="0" applyFont="1" applyAlignment="1">
      <alignment horizontal="left" indent="1"/>
    </xf>
    <xf numFmtId="0" fontId="26" fillId="0" borderId="9" xfId="0" applyFont="1" applyBorder="1" applyAlignment="1">
      <alignment horizontal="left" indent="1"/>
    </xf>
    <xf numFmtId="0" fontId="20" fillId="0" borderId="0" xfId="0" applyFont="1" applyAlignment="1">
      <alignment horizontal="left" indent="1"/>
    </xf>
    <xf numFmtId="0" fontId="20" fillId="0" borderId="9" xfId="0" applyFont="1" applyBorder="1" applyAlignment="1">
      <alignment horizontal="left" indent="1"/>
    </xf>
    <xf numFmtId="0" fontId="20" fillId="0" borderId="0" xfId="0" applyFont="1" applyAlignment="1">
      <alignment horizontal="left" vertical="top" indent="1"/>
    </xf>
    <xf numFmtId="0" fontId="20" fillId="0" borderId="9" xfId="0" applyFont="1" applyBorder="1" applyAlignment="1">
      <alignment horizontal="left" wrapText="1" indent="1"/>
    </xf>
    <xf numFmtId="0" fontId="20" fillId="0" borderId="0" xfId="1" applyFont="1" applyAlignment="1">
      <alignment horizontal="center" vertical="center" wrapText="1"/>
    </xf>
    <xf numFmtId="0" fontId="26" fillId="0" borderId="0" xfId="1" applyFont="1" applyAlignment="1">
      <alignment horizontal="center" vertical="center" wrapText="1"/>
    </xf>
    <xf numFmtId="0" fontId="21" fillId="0" borderId="0" xfId="1" applyFont="1" applyAlignment="1">
      <alignment vertical="center"/>
    </xf>
    <xf numFmtId="0" fontId="26" fillId="0" borderId="9" xfId="0" applyFont="1" applyBorder="1" applyAlignment="1">
      <alignment horizontal="left" wrapText="1" indent="1"/>
    </xf>
    <xf numFmtId="0" fontId="20" fillId="0" borderId="0" xfId="1" applyFont="1" applyBorder="1" applyAlignment="1">
      <alignment horizontal="center" vertical="center" wrapText="1"/>
    </xf>
    <xf numFmtId="0" fontId="20" fillId="0" borderId="4" xfId="1" applyFont="1" applyBorder="1" applyAlignment="1">
      <alignment vertical="top" wrapText="1"/>
    </xf>
    <xf numFmtId="0" fontId="20" fillId="0" borderId="0" xfId="1" applyFont="1" applyBorder="1" applyAlignment="1">
      <alignment horizontal="left" vertical="top" wrapText="1"/>
    </xf>
    <xf numFmtId="0" fontId="20" fillId="0" borderId="0" xfId="1" applyFont="1" applyAlignment="1">
      <alignment horizontal="center" vertical="top" wrapText="1"/>
    </xf>
    <xf numFmtId="0" fontId="20" fillId="0" borderId="5" xfId="1" applyFont="1" applyBorder="1" applyAlignment="1">
      <alignment vertical="top" wrapText="1"/>
    </xf>
    <xf numFmtId="0" fontId="26" fillId="0" borderId="0" xfId="1" applyFont="1" applyAlignment="1">
      <alignment horizontal="center" vertical="top" wrapText="1"/>
    </xf>
    <xf numFmtId="0" fontId="26" fillId="0" borderId="5" xfId="1" applyFont="1" applyBorder="1" applyAlignment="1">
      <alignment vertical="top" wrapText="1"/>
    </xf>
    <xf numFmtId="0" fontId="26" fillId="0" borderId="0" xfId="1" applyFont="1" applyBorder="1" applyAlignment="1">
      <alignment horizontal="left" vertical="top" wrapText="1"/>
    </xf>
    <xf numFmtId="0" fontId="20" fillId="0" borderId="0" xfId="1" applyFont="1" applyAlignment="1">
      <alignment horizontal="center"/>
    </xf>
    <xf numFmtId="0" fontId="20" fillId="0" borderId="0" xfId="1" applyFont="1" applyAlignment="1">
      <alignment vertical="top"/>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0" xfId="0" applyFont="1" applyBorder="1" applyAlignment="1">
      <alignment horizontal="center" vertical="center"/>
    </xf>
    <xf numFmtId="170" fontId="28" fillId="0" borderId="0" xfId="0" applyNumberFormat="1" applyFont="1" applyAlignment="1" applyProtection="1">
      <alignment horizontal="right"/>
    </xf>
    <xf numFmtId="170" fontId="28" fillId="0" borderId="0" xfId="0" applyNumberFormat="1" applyFont="1" applyAlignment="1" applyProtection="1">
      <alignment horizontal="right" vertical="center"/>
    </xf>
    <xf numFmtId="0" fontId="29" fillId="0" borderId="0" xfId="0" applyFont="1" applyBorder="1" applyAlignment="1">
      <alignment vertical="center"/>
    </xf>
    <xf numFmtId="0" fontId="29" fillId="0" borderId="0" xfId="0" applyFont="1" applyBorder="1" applyAlignment="1">
      <alignment horizontal="center" vertical="center"/>
    </xf>
    <xf numFmtId="49" fontId="29" fillId="0" borderId="0"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wrapText="1"/>
    </xf>
    <xf numFmtId="0" fontId="30" fillId="0" borderId="4" xfId="0" applyFont="1" applyBorder="1" applyAlignment="1">
      <alignment wrapText="1"/>
    </xf>
    <xf numFmtId="0" fontId="30" fillId="0" borderId="0" xfId="0" applyFont="1" applyBorder="1"/>
    <xf numFmtId="0" fontId="31" fillId="0" borderId="5" xfId="7" applyFont="1" applyFill="1" applyBorder="1" applyAlignment="1">
      <alignment horizontal="left"/>
    </xf>
    <xf numFmtId="0" fontId="31" fillId="0" borderId="5" xfId="7" applyFont="1" applyFill="1" applyBorder="1" applyAlignment="1">
      <alignment horizontal="left" wrapText="1"/>
    </xf>
    <xf numFmtId="0" fontId="32" fillId="0" borderId="5" xfId="7" applyFont="1" applyFill="1" applyBorder="1" applyAlignment="1">
      <alignment horizontal="left" vertical="center"/>
    </xf>
    <xf numFmtId="0" fontId="32" fillId="0" borderId="5" xfId="7" applyFont="1" applyFill="1" applyBorder="1" applyAlignment="1">
      <alignment horizontal="left" wrapText="1"/>
    </xf>
    <xf numFmtId="0" fontId="28" fillId="0" borderId="0" xfId="0" applyFont="1" applyBorder="1" applyAlignment="1">
      <alignment horizontal="center" wrapText="1"/>
    </xf>
    <xf numFmtId="0" fontId="28" fillId="0" borderId="0" xfId="0" applyFont="1" applyBorder="1"/>
    <xf numFmtId="0" fontId="29" fillId="0" borderId="4" xfId="0" applyFont="1" applyBorder="1" applyAlignment="1">
      <alignment vertical="center" wrapText="1"/>
    </xf>
    <xf numFmtId="0" fontId="30" fillId="0" borderId="0" xfId="0" applyFont="1" applyBorder="1" applyAlignment="1">
      <alignment vertical="center"/>
    </xf>
    <xf numFmtId="0" fontId="30" fillId="0" borderId="0" xfId="0" applyFont="1" applyBorder="1" applyAlignment="1"/>
    <xf numFmtId="0" fontId="29" fillId="0" borderId="0" xfId="0" applyFont="1" applyBorder="1" applyAlignment="1"/>
    <xf numFmtId="0" fontId="33" fillId="0" borderId="0" xfId="0" applyFont="1" applyBorder="1" applyAlignment="1">
      <alignment horizontal="center" vertical="center" wrapText="1"/>
    </xf>
    <xf numFmtId="0" fontId="28" fillId="0" borderId="1" xfId="0" applyFont="1" applyBorder="1" applyAlignment="1">
      <alignment horizontal="center" vertical="center" wrapText="1"/>
    </xf>
    <xf numFmtId="0" fontId="30" fillId="0" borderId="0" xfId="0" applyFont="1"/>
    <xf numFmtId="0" fontId="28" fillId="0" borderId="0" xfId="0" applyFont="1"/>
    <xf numFmtId="0" fontId="28" fillId="0" borderId="0" xfId="0" applyNumberFormat="1" applyFont="1" applyBorder="1"/>
    <xf numFmtId="0" fontId="30" fillId="0" borderId="0" xfId="0" applyNumberFormat="1" applyFont="1" applyBorder="1" applyAlignment="1">
      <alignment horizontal="center" vertical="center"/>
    </xf>
    <xf numFmtId="0" fontId="30" fillId="0" borderId="0" xfId="0" applyNumberFormat="1" applyFont="1" applyBorder="1"/>
    <xf numFmtId="0" fontId="30" fillId="0" borderId="0" xfId="0" applyNumberFormat="1" applyFont="1" applyBorder="1" applyAlignment="1">
      <alignment vertical="center"/>
    </xf>
    <xf numFmtId="0" fontId="29" fillId="0" borderId="0" xfId="0" applyNumberFormat="1" applyFont="1" applyBorder="1" applyAlignment="1">
      <alignment vertical="center"/>
    </xf>
    <xf numFmtId="0" fontId="30" fillId="0" borderId="0" xfId="0" applyNumberFormat="1" applyFont="1" applyBorder="1" applyAlignment="1"/>
    <xf numFmtId="0" fontId="29" fillId="0" borderId="0" xfId="0" applyNumberFormat="1" applyFont="1" applyBorder="1" applyAlignment="1"/>
    <xf numFmtId="171" fontId="32" fillId="0" borderId="0" xfId="0" applyNumberFormat="1" applyFont="1" applyBorder="1" applyAlignment="1">
      <alignment horizontal="right" vertical="center"/>
    </xf>
    <xf numFmtId="171" fontId="32" fillId="0" borderId="0" xfId="0" applyNumberFormat="1" applyFont="1" applyBorder="1" applyAlignment="1">
      <alignment horizontal="right"/>
    </xf>
    <xf numFmtId="172" fontId="30" fillId="0" borderId="0" xfId="0" applyNumberFormat="1" applyFont="1" applyBorder="1" applyAlignment="1">
      <alignment horizontal="right"/>
    </xf>
    <xf numFmtId="172" fontId="29" fillId="0" borderId="0" xfId="0" applyNumberFormat="1" applyFont="1" applyBorder="1" applyAlignment="1">
      <alignment horizontal="right" vertical="center"/>
    </xf>
    <xf numFmtId="172" fontId="29" fillId="0" borderId="0" xfId="0" applyNumberFormat="1" applyFont="1" applyBorder="1" applyAlignment="1">
      <alignment horizontal="right"/>
    </xf>
    <xf numFmtId="171" fontId="31" fillId="0" borderId="0" xfId="0" applyNumberFormat="1" applyFont="1" applyBorder="1" applyAlignment="1">
      <alignment horizontal="right"/>
    </xf>
    <xf numFmtId="173" fontId="31" fillId="0" borderId="0" xfId="0" applyNumberFormat="1" applyFont="1" applyBorder="1" applyAlignment="1">
      <alignment horizontal="right"/>
    </xf>
    <xf numFmtId="173" fontId="32" fillId="0" borderId="0" xfId="0" applyNumberFormat="1" applyFont="1" applyBorder="1" applyAlignment="1">
      <alignment horizontal="right" vertical="center"/>
    </xf>
    <xf numFmtId="173" fontId="32" fillId="0" borderId="0" xfId="0" applyNumberFormat="1" applyFont="1" applyBorder="1" applyAlignment="1">
      <alignment horizontal="right"/>
    </xf>
    <xf numFmtId="169" fontId="31" fillId="0" borderId="0" xfId="0" applyNumberFormat="1" applyFont="1" applyBorder="1" applyAlignment="1">
      <alignment horizontal="right"/>
    </xf>
    <xf numFmtId="169" fontId="32" fillId="0" borderId="0" xfId="0" applyNumberFormat="1" applyFont="1" applyBorder="1" applyAlignment="1">
      <alignment horizontal="right" vertical="center"/>
    </xf>
    <xf numFmtId="169" fontId="32" fillId="0" borderId="0" xfId="0" applyNumberFormat="1" applyFont="1" applyBorder="1" applyAlignment="1">
      <alignment horizontal="right"/>
    </xf>
    <xf numFmtId="168" fontId="31" fillId="0" borderId="0" xfId="0" applyNumberFormat="1" applyFont="1" applyBorder="1" applyAlignment="1">
      <alignment horizontal="right"/>
    </xf>
    <xf numFmtId="168" fontId="32" fillId="0" borderId="0" xfId="0" applyNumberFormat="1" applyFont="1" applyBorder="1" applyAlignment="1">
      <alignment horizontal="right"/>
    </xf>
    <xf numFmtId="168" fontId="32" fillId="0" borderId="0" xfId="0" applyNumberFormat="1" applyFont="1" applyBorder="1" applyAlignment="1">
      <alignment horizontal="right" vertical="center"/>
    </xf>
    <xf numFmtId="172" fontId="31" fillId="0" borderId="0" xfId="0" applyNumberFormat="1" applyFont="1" applyBorder="1" applyAlignment="1">
      <alignment horizontal="right"/>
    </xf>
    <xf numFmtId="172" fontId="32" fillId="0" borderId="0" xfId="0" applyNumberFormat="1" applyFont="1" applyBorder="1" applyAlignment="1">
      <alignment horizontal="right" vertical="center"/>
    </xf>
    <xf numFmtId="172" fontId="32" fillId="0" borderId="0" xfId="0" applyNumberFormat="1" applyFont="1" applyBorder="1" applyAlignment="1">
      <alignment horizontal="right"/>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28" fillId="0" borderId="1" xfId="0" applyNumberFormat="1" applyFont="1" applyBorder="1" applyAlignment="1">
      <alignment horizontal="center" vertical="center" wrapText="1"/>
    </xf>
    <xf numFmtId="0" fontId="28" fillId="0" borderId="2" xfId="0" applyNumberFormat="1" applyFont="1" applyBorder="1" applyAlignment="1">
      <alignment horizontal="center" vertical="center" wrapText="1"/>
    </xf>
    <xf numFmtId="0" fontId="28" fillId="0" borderId="3" xfId="0" applyNumberFormat="1" applyFont="1" applyBorder="1" applyAlignment="1">
      <alignment horizontal="center" vertical="center" wrapText="1"/>
    </xf>
    <xf numFmtId="0" fontId="28" fillId="0" borderId="1" xfId="0" applyNumberFormat="1" applyFont="1" applyBorder="1" applyAlignment="1">
      <alignment horizontal="center" vertical="center"/>
    </xf>
    <xf numFmtId="0" fontId="28" fillId="0" borderId="2" xfId="0" applyNumberFormat="1" applyFont="1" applyBorder="1" applyAlignment="1">
      <alignment horizontal="center" vertical="center"/>
    </xf>
    <xf numFmtId="0" fontId="34" fillId="0" borderId="1" xfId="1" applyNumberFormat="1" applyFont="1" applyFill="1" applyBorder="1" applyAlignment="1">
      <alignment horizontal="center" vertical="center"/>
    </xf>
    <xf numFmtId="0" fontId="34" fillId="0" borderId="2" xfId="1" applyNumberFormat="1" applyFont="1" applyFill="1" applyBorder="1" applyAlignment="1">
      <alignment horizontal="center" vertical="center" wrapText="1"/>
    </xf>
    <xf numFmtId="0" fontId="28" fillId="0" borderId="2" xfId="1" applyNumberFormat="1" applyFont="1" applyFill="1" applyBorder="1" applyAlignment="1">
      <alignment horizontal="center" vertical="center"/>
    </xf>
    <xf numFmtId="0" fontId="28" fillId="0" borderId="2" xfId="1" applyNumberFormat="1" applyFont="1" applyFill="1" applyBorder="1" applyAlignment="1">
      <alignment horizontal="center" vertical="center" wrapText="1"/>
    </xf>
    <xf numFmtId="0" fontId="28" fillId="0" borderId="2" xfId="1" applyNumberFormat="1" applyFont="1" applyBorder="1" applyAlignment="1">
      <alignment horizontal="center" vertical="center"/>
    </xf>
    <xf numFmtId="0" fontId="28" fillId="0" borderId="3" xfId="1" applyNumberFormat="1" applyFont="1" applyBorder="1" applyAlignment="1">
      <alignment horizontal="center" vertical="center" wrapText="1"/>
    </xf>
    <xf numFmtId="0" fontId="28" fillId="0" borderId="1" xfId="1" applyNumberFormat="1" applyFont="1" applyBorder="1" applyAlignment="1">
      <alignment horizontal="center" vertical="center"/>
    </xf>
    <xf numFmtId="0" fontId="28" fillId="0" borderId="2" xfId="1" applyNumberFormat="1" applyFont="1" applyBorder="1" applyAlignment="1">
      <alignment horizontal="center" vertical="center" wrapText="1"/>
    </xf>
    <xf numFmtId="0" fontId="28" fillId="0" borderId="3" xfId="1" applyNumberFormat="1" applyFont="1" applyBorder="1" applyAlignment="1">
      <alignment horizontal="center" vertical="center"/>
    </xf>
    <xf numFmtId="0" fontId="37" fillId="0" borderId="0" xfId="7" applyFont="1" applyAlignment="1">
      <alignment vertical="top"/>
    </xf>
    <xf numFmtId="0" fontId="37" fillId="0" borderId="0" xfId="7" applyFont="1"/>
    <xf numFmtId="0" fontId="37" fillId="0" borderId="0" xfId="7" applyFont="1" applyBorder="1"/>
    <xf numFmtId="0" fontId="37" fillId="0" borderId="5" xfId="7" applyFont="1" applyBorder="1" applyAlignment="1">
      <alignment horizontal="left"/>
    </xf>
    <xf numFmtId="0" fontId="37" fillId="0" borderId="5" xfId="7" applyFont="1" applyBorder="1" applyAlignment="1">
      <alignment horizontal="left" wrapText="1"/>
    </xf>
    <xf numFmtId="0" fontId="36" fillId="0" borderId="5" xfId="7" applyFont="1" applyBorder="1" applyAlignment="1">
      <alignment horizontal="left" vertical="center"/>
    </xf>
    <xf numFmtId="0" fontId="36" fillId="0" borderId="0" xfId="7" applyFont="1" applyAlignment="1">
      <alignment vertical="center"/>
    </xf>
    <xf numFmtId="0" fontId="36" fillId="0" borderId="5" xfId="7" applyFont="1" applyBorder="1" applyAlignment="1">
      <alignment horizontal="left" wrapText="1"/>
    </xf>
    <xf numFmtId="0" fontId="36" fillId="0" borderId="0" xfId="7" applyFont="1"/>
    <xf numFmtId="0" fontId="37" fillId="0" borderId="5" xfId="5" applyFont="1" applyFill="1" applyBorder="1" applyAlignment="1">
      <alignment wrapText="1"/>
    </xf>
    <xf numFmtId="0" fontId="37" fillId="0" borderId="0" xfId="7" applyFont="1" applyAlignment="1">
      <alignment horizontal="left"/>
    </xf>
    <xf numFmtId="164" fontId="37" fillId="0" borderId="0" xfId="7" applyNumberFormat="1" applyFont="1" applyAlignment="1">
      <alignment horizontal="right"/>
    </xf>
    <xf numFmtId="0" fontId="36" fillId="0" borderId="0" xfId="7" applyFont="1" applyAlignment="1">
      <alignment horizontal="center"/>
    </xf>
    <xf numFmtId="166" fontId="37" fillId="0" borderId="0" xfId="7" applyNumberFormat="1" applyFont="1" applyAlignment="1">
      <alignment horizontal="center"/>
    </xf>
    <xf numFmtId="0" fontId="35" fillId="0" borderId="0" xfId="7" applyFont="1" applyAlignment="1"/>
    <xf numFmtId="0" fontId="35" fillId="0" borderId="0" xfId="7" applyFont="1"/>
    <xf numFmtId="0" fontId="35" fillId="0" borderId="0" xfId="7" applyFont="1" applyBorder="1"/>
    <xf numFmtId="0" fontId="35" fillId="0" borderId="0" xfId="7" applyNumberFormat="1" applyFont="1" applyFill="1" applyAlignment="1"/>
    <xf numFmtId="0" fontId="37" fillId="0" borderId="5" xfId="7" applyNumberFormat="1" applyFont="1" applyFill="1" applyBorder="1" applyAlignment="1">
      <alignment horizontal="left"/>
    </xf>
    <xf numFmtId="0" fontId="30" fillId="0" borderId="3" xfId="0" applyFont="1" applyBorder="1" applyAlignment="1">
      <alignment horizontal="center" vertical="center" wrapText="1"/>
    </xf>
    <xf numFmtId="165" fontId="28" fillId="0" borderId="2" xfId="0" applyNumberFormat="1" applyFont="1" applyBorder="1" applyAlignment="1">
      <alignment horizontal="center" vertical="center" wrapText="1"/>
    </xf>
    <xf numFmtId="165" fontId="28" fillId="0" borderId="3" xfId="0" applyNumberFormat="1" applyFont="1" applyBorder="1" applyAlignment="1">
      <alignment horizontal="center" vertical="center" wrapText="1"/>
    </xf>
    <xf numFmtId="165" fontId="28" fillId="0" borderId="6"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165" fontId="30" fillId="0" borderId="3" xfId="0" applyNumberFormat="1" applyFont="1" applyBorder="1" applyAlignment="1">
      <alignment horizontal="center" vertical="center" wrapText="1"/>
    </xf>
    <xf numFmtId="165" fontId="30" fillId="0" borderId="1" xfId="0" applyNumberFormat="1" applyFont="1" applyBorder="1" applyAlignment="1">
      <alignment horizontal="center" vertical="center" wrapText="1"/>
    </xf>
    <xf numFmtId="165" fontId="28" fillId="0" borderId="1" xfId="0" applyNumberFormat="1" applyFont="1" applyBorder="1" applyAlignment="1">
      <alignment horizontal="center" vertical="center" wrapText="1"/>
    </xf>
    <xf numFmtId="0" fontId="12" fillId="0" borderId="0" xfId="6" applyFont="1" applyAlignment="1">
      <alignment horizontal="left" vertical="center"/>
    </xf>
    <xf numFmtId="0" fontId="8" fillId="0" borderId="15" xfId="6" applyFont="1" applyBorder="1" applyAlignment="1">
      <alignment horizontal="center" vertical="center" wrapText="1"/>
    </xf>
    <xf numFmtId="0" fontId="14" fillId="0" borderId="16" xfId="8" applyFont="1" applyBorder="1" applyAlignment="1">
      <alignment horizontal="left" vertical="center" wrapText="1"/>
    </xf>
    <xf numFmtId="0" fontId="15" fillId="0" borderId="16" xfId="8" applyFont="1" applyBorder="1" applyAlignment="1">
      <alignment horizontal="right" vertical="center" wrapText="1"/>
    </xf>
    <xf numFmtId="0" fontId="10" fillId="0" borderId="0" xfId="1" applyFont="1" applyBorder="1" applyAlignment="1">
      <alignment horizontal="center" vertical="center" wrapText="1"/>
    </xf>
    <xf numFmtId="0" fontId="16" fillId="0" borderId="0" xfId="6" applyFont="1" applyAlignment="1">
      <alignment vertical="center"/>
    </xf>
    <xf numFmtId="0" fontId="16" fillId="0" borderId="0" xfId="6" applyFont="1" applyAlignment="1">
      <alignment horizontal="left" vertical="center"/>
    </xf>
    <xf numFmtId="0" fontId="16" fillId="0" borderId="0" xfId="6" applyFont="1" applyAlignment="1">
      <alignment vertical="center" wrapText="1"/>
    </xf>
    <xf numFmtId="0" fontId="17" fillId="0" borderId="0" xfId="6" quotePrefix="1" applyNumberFormat="1" applyFont="1" applyAlignment="1">
      <alignment horizontal="left"/>
    </xf>
    <xf numFmtId="0" fontId="17" fillId="0" borderId="0" xfId="6" applyNumberFormat="1" applyFont="1" applyAlignment="1">
      <alignment horizontal="left"/>
    </xf>
    <xf numFmtId="49" fontId="11" fillId="0" borderId="0" xfId="6" quotePrefix="1" applyNumberFormat="1" applyFont="1" applyAlignment="1">
      <alignment horizontal="left"/>
    </xf>
    <xf numFmtId="0" fontId="9" fillId="0" borderId="0" xfId="6" applyFont="1" applyBorder="1" applyAlignment="1">
      <alignment horizontal="center" vertical="center"/>
    </xf>
    <xf numFmtId="0" fontId="9" fillId="0" borderId="0" xfId="6" applyFont="1" applyAlignment="1">
      <alignment horizontal="right"/>
    </xf>
    <xf numFmtId="0" fontId="18" fillId="0" borderId="17" xfId="6" applyFont="1" applyBorder="1" applyAlignment="1">
      <alignment horizontal="right"/>
    </xf>
    <xf numFmtId="0" fontId="9" fillId="0" borderId="18" xfId="6" applyFont="1" applyBorder="1" applyAlignment="1">
      <alignment horizontal="center" vertical="center"/>
    </xf>
    <xf numFmtId="49" fontId="9" fillId="0" borderId="0" xfId="6" applyNumberFormat="1" applyFont="1" applyAlignment="1">
      <alignment horizontal="left" vertical="center"/>
    </xf>
    <xf numFmtId="0" fontId="9" fillId="0" borderId="0" xfId="6" applyFont="1" applyBorder="1" applyAlignment="1">
      <alignment horizontal="left" vertical="center"/>
    </xf>
    <xf numFmtId="0" fontId="9" fillId="0" borderId="17" xfId="6" applyFont="1" applyBorder="1" applyAlignment="1">
      <alignment horizontal="center" vertical="center"/>
    </xf>
    <xf numFmtId="0" fontId="18" fillId="0" borderId="0" xfId="6" applyFont="1" applyAlignment="1">
      <alignment horizontal="center" vertical="center"/>
    </xf>
    <xf numFmtId="0" fontId="9" fillId="0" borderId="0" xfId="6" applyFont="1" applyAlignment="1">
      <alignment horizontal="center" vertical="center"/>
    </xf>
    <xf numFmtId="0" fontId="9" fillId="0" borderId="0" xfId="6" applyFont="1" applyAlignment="1">
      <alignment horizontal="left" vertical="center"/>
    </xf>
    <xf numFmtId="0" fontId="9" fillId="0" borderId="0" xfId="6" applyFont="1" applyAlignment="1">
      <alignment horizontal="left" wrapText="1"/>
    </xf>
    <xf numFmtId="0" fontId="20" fillId="0" borderId="0" xfId="1" applyNumberFormat="1" applyFont="1" applyAlignment="1">
      <alignment horizontal="center" vertical="center"/>
    </xf>
    <xf numFmtId="0" fontId="21" fillId="0" borderId="0" xfId="1" applyFont="1" applyAlignment="1">
      <alignment horizontal="left" vertical="center"/>
    </xf>
    <xf numFmtId="0" fontId="13" fillId="0" borderId="0" xfId="1" applyNumberFormat="1" applyFont="1" applyAlignment="1">
      <alignment vertical="center"/>
    </xf>
    <xf numFmtId="0" fontId="20" fillId="0" borderId="0" xfId="1" applyFont="1" applyAlignment="1">
      <alignment vertical="center" wrapText="1"/>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8" xfId="1" applyFont="1" applyBorder="1" applyAlignment="1">
      <alignment horizontal="center" vertical="center"/>
    </xf>
    <xf numFmtId="0" fontId="20" fillId="0" borderId="12" xfId="1"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7" fillId="0" borderId="0" xfId="1" applyFont="1" applyBorder="1" applyAlignment="1">
      <alignment horizontal="left" vertical="center"/>
    </xf>
    <xf numFmtId="0" fontId="20" fillId="0" borderId="10" xfId="1" applyFont="1" applyBorder="1" applyAlignment="1">
      <alignment horizontal="center" vertical="center" wrapText="1"/>
    </xf>
    <xf numFmtId="0" fontId="20" fillId="0" borderId="11" xfId="0" applyFont="1" applyBorder="1" applyAlignment="1">
      <alignment horizontal="center" vertical="center" wrapText="1"/>
    </xf>
    <xf numFmtId="0" fontId="20" fillId="0" borderId="4" xfId="1" applyFont="1" applyBorder="1" applyAlignment="1">
      <alignment horizontal="center" vertical="center" wrapText="1"/>
    </xf>
    <xf numFmtId="0" fontId="20" fillId="0" borderId="13" xfId="0" applyFont="1" applyBorder="1" applyAlignment="1">
      <alignment horizontal="center" vertical="center" wrapText="1"/>
    </xf>
    <xf numFmtId="0" fontId="20" fillId="0" borderId="8" xfId="1" applyFont="1" applyBorder="1" applyAlignment="1">
      <alignment horizontal="center" vertical="center" wrapText="1"/>
    </xf>
    <xf numFmtId="0" fontId="20" fillId="0" borderId="12"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xf>
    <xf numFmtId="1" fontId="30" fillId="0" borderId="2" xfId="0" applyNumberFormat="1" applyFont="1" applyBorder="1" applyAlignment="1">
      <alignment horizontal="center" vertical="center" wrapText="1"/>
    </xf>
    <xf numFmtId="1" fontId="30" fillId="0" borderId="3"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29" fillId="0" borderId="9"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30" fillId="0" borderId="3"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29" fillId="0" borderId="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 xfId="0" applyNumberFormat="1" applyFont="1" applyBorder="1" applyAlignment="1">
      <alignment horizontal="left" vertical="center"/>
    </xf>
    <xf numFmtId="0" fontId="29" fillId="0" borderId="2" xfId="0" applyNumberFormat="1" applyFont="1" applyBorder="1" applyAlignment="1">
      <alignment horizontal="left" vertical="center"/>
    </xf>
    <xf numFmtId="0" fontId="29" fillId="0" borderId="2" xfId="0" applyNumberFormat="1" applyFont="1" applyBorder="1" applyAlignment="1">
      <alignment horizontal="center" vertical="center" wrapText="1"/>
    </xf>
    <xf numFmtId="0" fontId="29" fillId="0" borderId="3" xfId="0" applyNumberFormat="1" applyFont="1" applyBorder="1" applyAlignment="1">
      <alignment horizontal="center" vertical="center" wrapText="1"/>
    </xf>
    <xf numFmtId="0" fontId="29" fillId="0" borderId="1" xfId="0" applyNumberFormat="1" applyFont="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30" fillId="0" borderId="3" xfId="0" applyNumberFormat="1" applyFont="1" applyBorder="1" applyAlignment="1">
      <alignment horizontal="center" vertical="center"/>
    </xf>
    <xf numFmtId="0" fontId="32" fillId="0" borderId="9"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29" fillId="0" borderId="1" xfId="0" applyNumberFormat="1" applyFont="1" applyBorder="1" applyAlignment="1">
      <alignment horizontal="center" vertical="center"/>
    </xf>
    <xf numFmtId="0" fontId="29" fillId="0" borderId="2" xfId="0" applyNumberFormat="1" applyFont="1" applyBorder="1" applyAlignment="1">
      <alignment horizontal="center" vertical="center"/>
    </xf>
    <xf numFmtId="0" fontId="29" fillId="0" borderId="3" xfId="0" applyNumberFormat="1" applyFont="1" applyBorder="1" applyAlignment="1">
      <alignment horizontal="center" vertical="center"/>
    </xf>
    <xf numFmtId="0" fontId="29" fillId="0" borderId="8" xfId="1" applyNumberFormat="1" applyFont="1" applyBorder="1" applyAlignment="1">
      <alignment horizontal="center" vertical="center"/>
    </xf>
    <xf numFmtId="0" fontId="29" fillId="0" borderId="7" xfId="1" applyNumberFormat="1" applyFont="1" applyBorder="1" applyAlignment="1">
      <alignment horizontal="center" vertical="center"/>
    </xf>
    <xf numFmtId="0" fontId="30" fillId="0" borderId="1" xfId="7" applyNumberFormat="1" applyFont="1" applyBorder="1" applyAlignment="1">
      <alignment horizontal="center" vertical="center" wrapText="1"/>
    </xf>
    <xf numFmtId="0" fontId="30" fillId="0" borderId="2" xfId="7" applyNumberFormat="1" applyFont="1" applyBorder="1" applyAlignment="1">
      <alignment horizontal="center" vertical="center" wrapText="1"/>
    </xf>
    <xf numFmtId="0" fontId="30" fillId="0" borderId="3" xfId="7" applyNumberFormat="1" applyFont="1" applyBorder="1" applyAlignment="1">
      <alignment horizontal="center" vertical="center" wrapText="1"/>
    </xf>
    <xf numFmtId="0" fontId="30" fillId="0" borderId="4" xfId="7" applyNumberFormat="1" applyFont="1" applyFill="1" applyBorder="1" applyAlignment="1">
      <alignment horizontal="center" vertical="center" wrapText="1"/>
    </xf>
    <xf numFmtId="0" fontId="30" fillId="0" borderId="13" xfId="7" applyNumberFormat="1" applyFont="1" applyFill="1" applyBorder="1" applyAlignment="1">
      <alignment horizontal="center" vertical="center" wrapText="1"/>
    </xf>
    <xf numFmtId="0" fontId="30" fillId="0" borderId="8" xfId="7" applyNumberFormat="1" applyFont="1" applyBorder="1" applyAlignment="1">
      <alignment horizontal="center" vertical="center" wrapText="1"/>
    </xf>
    <xf numFmtId="0" fontId="30" fillId="0" borderId="12" xfId="7" applyNumberFormat="1" applyFont="1" applyBorder="1" applyAlignment="1">
      <alignment horizontal="center" vertical="center" wrapText="1"/>
    </xf>
    <xf numFmtId="0" fontId="30" fillId="0" borderId="4" xfId="7" applyNumberFormat="1" applyFont="1" applyBorder="1" applyAlignment="1">
      <alignment horizontal="center" vertical="center" wrapText="1"/>
    </xf>
    <xf numFmtId="0" fontId="30" fillId="0" borderId="13" xfId="7" applyNumberFormat="1" applyFont="1" applyBorder="1" applyAlignment="1">
      <alignment horizontal="center" vertical="center" wrapText="1"/>
    </xf>
    <xf numFmtId="0" fontId="30" fillId="0" borderId="5" xfId="7" applyNumberFormat="1" applyFont="1" applyFill="1" applyBorder="1" applyAlignment="1">
      <alignment horizontal="center" vertical="center" wrapText="1"/>
    </xf>
    <xf numFmtId="0" fontId="30" fillId="0" borderId="5" xfId="7" applyNumberFormat="1" applyFont="1" applyBorder="1" applyAlignment="1">
      <alignment horizontal="center" vertical="center" wrapText="1"/>
    </xf>
    <xf numFmtId="0" fontId="30" fillId="0" borderId="10" xfId="7" applyNumberFormat="1" applyFont="1" applyBorder="1" applyAlignment="1">
      <alignment horizontal="center" vertical="center" wrapText="1"/>
    </xf>
    <xf numFmtId="0" fontId="30" fillId="0" borderId="14" xfId="7" applyNumberFormat="1" applyFont="1" applyBorder="1" applyAlignment="1">
      <alignment horizontal="center" vertical="center" wrapText="1"/>
    </xf>
    <xf numFmtId="0" fontId="30" fillId="0" borderId="11" xfId="7" applyNumberFormat="1" applyFont="1" applyBorder="1" applyAlignment="1">
      <alignment horizontal="center" vertical="center" wrapText="1"/>
    </xf>
    <xf numFmtId="0" fontId="30" fillId="0" borderId="9" xfId="7" applyNumberFormat="1" applyFont="1" applyBorder="1" applyAlignment="1">
      <alignment horizontal="center" vertical="center" wrapText="1"/>
    </xf>
    <xf numFmtId="0" fontId="36" fillId="0" borderId="1" xfId="7" applyNumberFormat="1" applyFont="1" applyBorder="1" applyAlignment="1">
      <alignment horizontal="center" vertical="center" wrapText="1"/>
    </xf>
    <xf numFmtId="0" fontId="36" fillId="0" borderId="2" xfId="7" applyNumberFormat="1" applyFont="1" applyBorder="1" applyAlignment="1">
      <alignment horizontal="center" vertical="center" wrapText="1"/>
    </xf>
    <xf numFmtId="0" fontId="36" fillId="0" borderId="3" xfId="7" applyNumberFormat="1" applyFont="1" applyBorder="1" applyAlignment="1">
      <alignment horizontal="center" vertical="center" wrapText="1"/>
    </xf>
    <xf numFmtId="0" fontId="36" fillId="0" borderId="1" xfId="7" applyNumberFormat="1" applyFont="1" applyBorder="1" applyAlignment="1">
      <alignment horizontal="left" vertical="center" wrapText="1"/>
    </xf>
    <xf numFmtId="0" fontId="36" fillId="0" borderId="2" xfId="7" applyNumberFormat="1" applyFont="1" applyBorder="1" applyAlignment="1">
      <alignment horizontal="left" vertical="center" wrapText="1"/>
    </xf>
    <xf numFmtId="0" fontId="30" fillId="0" borderId="2" xfId="7" applyNumberFormat="1" applyFont="1" applyFill="1" applyBorder="1" applyAlignment="1">
      <alignment horizontal="center" vertical="center" wrapText="1"/>
    </xf>
    <xf numFmtId="0" fontId="37" fillId="0" borderId="2" xfId="7" applyNumberFormat="1" applyFont="1" applyFill="1" applyBorder="1" applyAlignment="1">
      <alignment horizontal="center" vertical="center" wrapText="1"/>
    </xf>
    <xf numFmtId="0" fontId="37" fillId="0" borderId="1" xfId="7" applyNumberFormat="1" applyFont="1" applyFill="1" applyBorder="1" applyAlignment="1">
      <alignment horizontal="center" vertical="center" wrapText="1"/>
    </xf>
    <xf numFmtId="0" fontId="29" fillId="0" borderId="8" xfId="0" applyNumberFormat="1" applyFont="1" applyBorder="1" applyAlignment="1">
      <alignment horizontal="center" vertical="center" wrapText="1"/>
    </xf>
    <xf numFmtId="0" fontId="29" fillId="0" borderId="7"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165" fontId="30" fillId="0" borderId="2" xfId="0" applyNumberFormat="1" applyFont="1" applyBorder="1" applyAlignment="1">
      <alignment horizontal="center" vertical="center"/>
    </xf>
    <xf numFmtId="0" fontId="30" fillId="0" borderId="3" xfId="0" applyFont="1" applyBorder="1" applyAlignment="1">
      <alignment horizontal="center" vertical="center"/>
    </xf>
    <xf numFmtId="0" fontId="30" fillId="0" borderId="1" xfId="0" applyFont="1" applyBorder="1" applyAlignment="1">
      <alignment horizontal="center" vertical="center"/>
    </xf>
    <xf numFmtId="165" fontId="30" fillId="0" borderId="3" xfId="0" applyNumberFormat="1" applyFont="1" applyBorder="1" applyAlignment="1">
      <alignment horizontal="center" vertical="center" wrapText="1"/>
    </xf>
    <xf numFmtId="165" fontId="30" fillId="0" borderId="1" xfId="0" applyNumberFormat="1" applyFont="1" applyBorder="1" applyAlignment="1">
      <alignment horizontal="center" vertical="center" wrapText="1"/>
    </xf>
    <xf numFmtId="0" fontId="30" fillId="0" borderId="10"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13" xfId="0" applyFont="1" applyBorder="1" applyAlignment="1">
      <alignment horizontal="center" vertical="center"/>
    </xf>
    <xf numFmtId="165" fontId="30" fillId="0" borderId="5" xfId="0" applyNumberFormat="1" applyFont="1" applyBorder="1" applyAlignment="1">
      <alignment horizontal="center" vertical="center"/>
    </xf>
    <xf numFmtId="165" fontId="30" fillId="0" borderId="13" xfId="0" applyNumberFormat="1" applyFont="1" applyBorder="1" applyAlignment="1">
      <alignment horizontal="center" vertical="center"/>
    </xf>
    <xf numFmtId="0" fontId="30" fillId="0" borderId="6" xfId="0" applyFont="1" applyBorder="1" applyAlignment="1">
      <alignment horizontal="center" vertical="center"/>
    </xf>
    <xf numFmtId="0" fontId="29" fillId="0" borderId="6" xfId="0" applyNumberFormat="1" applyFont="1" applyBorder="1" applyAlignment="1">
      <alignment horizontal="left" vertical="center"/>
    </xf>
    <xf numFmtId="0" fontId="29" fillId="0" borderId="6"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0" fontId="29" fillId="0" borderId="19" xfId="0" applyNumberFormat="1" applyFont="1" applyBorder="1" applyAlignment="1">
      <alignment horizontal="center" vertical="center" wrapText="1"/>
    </xf>
    <xf numFmtId="0" fontId="29" fillId="0" borderId="7" xfId="0" applyNumberFormat="1" applyFont="1" applyBorder="1" applyAlignment="1">
      <alignment horizontal="left" vertical="center"/>
    </xf>
    <xf numFmtId="0" fontId="29" fillId="0" borderId="10" xfId="0" applyNumberFormat="1" applyFont="1" applyBorder="1" applyAlignment="1">
      <alignment horizontal="left" vertical="center"/>
    </xf>
    <xf numFmtId="0" fontId="29" fillId="0" borderId="19" xfId="0" applyNumberFormat="1" applyFont="1" applyBorder="1" applyAlignment="1">
      <alignment horizontal="left" vertical="center"/>
    </xf>
    <xf numFmtId="0" fontId="29" fillId="0" borderId="11" xfId="0" applyNumberFormat="1" applyFont="1" applyBorder="1" applyAlignment="1">
      <alignment horizontal="left" vertical="center"/>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165" fontId="30" fillId="0" borderId="5" xfId="0" applyNumberFormat="1" applyFont="1" applyBorder="1" applyAlignment="1">
      <alignment horizontal="center" vertical="center" wrapText="1"/>
    </xf>
    <xf numFmtId="165" fontId="30" fillId="0" borderId="13" xfId="0" applyNumberFormat="1" applyFont="1" applyBorder="1" applyAlignment="1">
      <alignment horizontal="center" vertical="center" wrapText="1"/>
    </xf>
    <xf numFmtId="165" fontId="30" fillId="0" borderId="14" xfId="0" applyNumberFormat="1" applyFont="1" applyBorder="1" applyAlignment="1">
      <alignment horizontal="center" vertical="center" wrapText="1"/>
    </xf>
    <xf numFmtId="165" fontId="30" fillId="0" borderId="11" xfId="0" applyNumberFormat="1" applyFont="1" applyBorder="1" applyAlignment="1">
      <alignment horizontal="center" vertical="center" wrapText="1"/>
    </xf>
    <xf numFmtId="0" fontId="30" fillId="0" borderId="6" xfId="0" applyFont="1" applyBorder="1" applyAlignment="1">
      <alignment horizontal="center" vertical="center" wrapText="1"/>
    </xf>
    <xf numFmtId="165" fontId="29" fillId="0" borderId="8" xfId="0" applyNumberFormat="1" applyFont="1" applyBorder="1" applyAlignment="1">
      <alignment horizontal="center" vertical="center" wrapText="1"/>
    </xf>
    <xf numFmtId="165" fontId="29" fillId="0" borderId="7" xfId="0" applyNumberFormat="1" applyFont="1" applyBorder="1" applyAlignment="1">
      <alignment horizontal="center" vertical="center" wrapText="1"/>
    </xf>
    <xf numFmtId="0" fontId="38" fillId="0" borderId="15" xfId="6" applyFont="1" applyBorder="1" applyAlignment="1">
      <alignment horizontal="left" wrapText="1"/>
    </xf>
  </cellXfs>
  <cellStyles count="16">
    <cellStyle name="Standard" xfId="0" builtinId="0"/>
    <cellStyle name="Standard 10" xfId="14"/>
    <cellStyle name="Standard 2" xfId="1"/>
    <cellStyle name="Standard 2 2" xfId="2"/>
    <cellStyle name="Standard 2 2 2" xfId="3"/>
    <cellStyle name="Standard 2 2 2 2" xfId="4"/>
    <cellStyle name="Standard 2 2 3" xfId="5"/>
    <cellStyle name="Standard 2 3" xfId="6"/>
    <cellStyle name="Standard 2 3 2" xfId="13"/>
    <cellStyle name="Standard 2 3 3 5" xfId="15"/>
    <cellStyle name="Standard 3" xfId="7"/>
    <cellStyle name="Standard 4" xfId="8"/>
    <cellStyle name="Standard 4 2" xfId="9"/>
    <cellStyle name="Standard 5" xfId="10"/>
    <cellStyle name="Standard 5 2" xfId="11"/>
    <cellStyle name="Standard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2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6807</xdr:rowOff>
    </xdr:from>
    <xdr:to>
      <xdr:col>0</xdr:col>
      <xdr:colOff>6120000</xdr:colOff>
      <xdr:row>61</xdr:row>
      <xdr:rowOff>102054</xdr:rowOff>
    </xdr:to>
    <xdr:sp macro="" textlink="">
      <xdr:nvSpPr>
        <xdr:cNvPr id="2" name="Textfeld 1"/>
        <xdr:cNvSpPr txBox="1"/>
      </xdr:nvSpPr>
      <xdr:spPr>
        <a:xfrm>
          <a:off x="0" y="510271"/>
          <a:ext cx="6120000" cy="9035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Der vorliegende Bericht enthält die statistisch aufbereiteten Ergebnisse der Jahresrechnung </a:t>
          </a:r>
          <a:r>
            <a:rPr lang="de-DE" sz="950">
              <a:effectLst/>
              <a:latin typeface="+mn-lt"/>
              <a:ea typeface="Calibri"/>
            </a:rPr>
            <a:t>der kommunalen Kernhaus­halte </a:t>
          </a:r>
          <a:r>
            <a:rPr lang="de-DE" sz="950">
              <a:solidFill>
                <a:schemeClr val="dk1"/>
              </a:solidFill>
              <a:effectLst/>
              <a:latin typeface="+mn-lt"/>
              <a:ea typeface="+mn-ea"/>
              <a:cs typeface="Arial" pitchFamily="34" charset="0"/>
            </a:rPr>
            <a:t>der Gemeinden und Gemeindeverbände für das Rechnungsjahr 2021.</a:t>
          </a:r>
        </a:p>
        <a:p>
          <a:r>
            <a:rPr lang="de-DE" sz="950">
              <a:solidFill>
                <a:schemeClr val="dk1"/>
              </a:solidFill>
              <a:effectLst/>
              <a:latin typeface="+mn-lt"/>
              <a:ea typeface="+mn-ea"/>
              <a:cs typeface="Arial" pitchFamily="34" charset="0"/>
            </a:rPr>
            <a:t>Die Erhebung umfasst </a:t>
          </a:r>
          <a:r>
            <a:rPr lang="de-DE" sz="950">
              <a:solidFill>
                <a:srgbClr val="000000"/>
              </a:solidFill>
              <a:effectLst/>
              <a:latin typeface="+mn-lt"/>
              <a:ea typeface="Calibri"/>
            </a:rPr>
            <a:t>nach der flächendeckenden kommunalen Doppikeinführung 2012 in Mecklenburg-Vorpommern </a:t>
          </a:r>
          <a:r>
            <a:rPr lang="de-DE" sz="950">
              <a:solidFill>
                <a:schemeClr val="dk1"/>
              </a:solidFill>
              <a:effectLst/>
              <a:latin typeface="+mn-lt"/>
              <a:ea typeface="+mn-ea"/>
              <a:cs typeface="Arial" pitchFamily="34" charset="0"/>
            </a:rPr>
            <a:t>die rechnungsmäßigen jährlichen Ist-Auszahlungen und Ist-Einzahlungen</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nach Auszahlungs- und Einzahlungsarten sowie nach Produktbereichen entsprechend der kommunalen Haushaltssystematik. Die tabellarische Darstellung der Daten aus der Jahresrechnungsstatistik erfolgt auf Basis bundeseinheitlich geltender Konten und Produkte.</a:t>
          </a:r>
        </a:p>
        <a:p>
          <a:r>
            <a:rPr lang="de-DE" sz="950">
              <a:solidFill>
                <a:schemeClr val="dk1"/>
              </a:solidFill>
              <a:effectLst/>
              <a:latin typeface="+mn-lt"/>
              <a:ea typeface="+mn-ea"/>
              <a:cs typeface="Arial" pitchFamily="34" charset="0"/>
            </a:rPr>
            <a:t>Der Zuordnung zu den Gemeindegrößenklassen und den Relativberechnungen (EUR je Einwohner) liegt die fortgeschrie­bene Bevölkerung vom 30.06.2020 und der </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Gebietsstand vom 31.12.2021 </a:t>
          </a:r>
          <a:r>
            <a:rPr lang="de-DE" sz="950">
              <a:solidFill>
                <a:schemeClr val="dk1"/>
              </a:solidFill>
              <a:effectLst/>
              <a:latin typeface="+mn-lt"/>
              <a:ea typeface="+mn-ea"/>
              <a:cs typeface="Arial" pitchFamily="34" charset="0"/>
            </a:rPr>
            <a:t>zugrunde.</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Kommunale Haushaltssystematik</a:t>
          </a:r>
          <a:endParaRPr lang="de-DE" sz="950">
            <a:solidFill>
              <a:schemeClr val="dk1"/>
            </a:solidFill>
            <a:effectLst/>
            <a:latin typeface="+mn-lt"/>
            <a:ea typeface="+mn-ea"/>
            <a:cs typeface="Arial" pitchFamily="34" charset="0"/>
          </a:endParaRPr>
        </a:p>
        <a:p>
          <a:pPr>
            <a:lnSpc>
              <a:spcPts val="5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Aufteilung des Gesamthaushaltes in Produktbereiche sowie in </a:t>
          </a:r>
          <a:r>
            <a:rPr lang="de-DE" sz="950" i="0">
              <a:solidFill>
                <a:schemeClr val="dk1"/>
              </a:solidFill>
              <a:effectLst/>
              <a:latin typeface="+mn-lt"/>
              <a:ea typeface="+mn-ea"/>
              <a:cs typeface="Arial" pitchFamily="34" charset="0"/>
            </a:rPr>
            <a:t>Konten</a:t>
          </a:r>
          <a:r>
            <a:rPr lang="de-DE" sz="950" i="1">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 Einzahlungs- und Auszahlungsarten) wird durch die Verwaltungsvorschriften über die Produkte und</a:t>
          </a:r>
          <a:r>
            <a:rPr lang="de-DE" sz="950" baseline="0">
              <a:solidFill>
                <a:schemeClr val="dk1"/>
              </a:solidFill>
              <a:effectLst/>
              <a:latin typeface="+mn-lt"/>
              <a:ea typeface="+mn-ea"/>
              <a:cs typeface="Arial" pitchFamily="34" charset="0"/>
            </a:rPr>
            <a:t> Konten</a:t>
          </a:r>
          <a:r>
            <a:rPr lang="de-DE" sz="950">
              <a:solidFill>
                <a:schemeClr val="dk1"/>
              </a:solidFill>
              <a:effectLst/>
              <a:latin typeface="+mn-lt"/>
              <a:ea typeface="+mn-ea"/>
              <a:cs typeface="Arial" pitchFamily="34" charset="0"/>
            </a:rPr>
            <a:t> verbindlich vorgeschrieben.</a:t>
          </a:r>
        </a:p>
        <a:p>
          <a:r>
            <a:rPr lang="de-DE" sz="950">
              <a:solidFill>
                <a:schemeClr val="dk1"/>
              </a:solidFill>
              <a:effectLst/>
              <a:latin typeface="+mn-lt"/>
              <a:ea typeface="+mn-ea"/>
              <a:cs typeface="Arial" pitchFamily="34" charset="0"/>
            </a:rPr>
            <a:t>Der Jahresrechnung der Gemeinden/Gemeindeverbände liegen die Produkte und Konten entsprechend der nachstehenden Übersicht zugrunde.</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Rechtsgrundlage</a:t>
          </a:r>
          <a:endParaRPr lang="de-DE" sz="950">
            <a:solidFill>
              <a:schemeClr val="dk1"/>
            </a:solidFill>
            <a:effectLst/>
            <a:latin typeface="+mn-lt"/>
            <a:ea typeface="+mn-ea"/>
            <a:cs typeface="Arial" pitchFamily="34" charset="0"/>
          </a:endParaRPr>
        </a:p>
        <a:p>
          <a:pPr>
            <a:lnSpc>
              <a:spcPts val="5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Rechtsgrundlage ist das Finanz- und Personalstatistikgesetz (FPStatG) in der Fassung der Bekanntmachung vom 22. Februar 2006 (BGBl. I S. 438),  in Verbindung mit dem Bundesstatistikgesetz (BStatG) vom 22. Januar 1987 (BGBl. I S. 462, 565) in der jeweils geltenden Fassung.</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pPr>
            <a:lnSpc>
              <a:spcPts val="1000"/>
            </a:lnSpc>
          </a:pPr>
          <a:r>
            <a:rPr lang="de-DE" sz="1050" b="1">
              <a:solidFill>
                <a:schemeClr val="dk1"/>
              </a:solidFill>
              <a:effectLst/>
              <a:latin typeface="+mn-lt"/>
              <a:ea typeface="+mn-ea"/>
              <a:cs typeface="Arial" pitchFamily="34" charset="0"/>
            </a:rPr>
            <a:t>Erläuterung der Begriffe</a:t>
          </a:r>
          <a:endParaRPr lang="de-DE" sz="1050">
            <a:solidFill>
              <a:schemeClr val="dk1"/>
            </a:solidFill>
            <a:effectLst/>
            <a:latin typeface="+mn-lt"/>
            <a:ea typeface="+mn-ea"/>
            <a:cs typeface="Arial" pitchFamily="34" charset="0"/>
          </a:endParaRPr>
        </a:p>
        <a:p>
          <a:r>
            <a:rPr lang="de-DE" sz="1100">
              <a:solidFill>
                <a:schemeClr val="dk1"/>
              </a:solidFill>
              <a:effectLst/>
              <a:latin typeface="+mn-lt"/>
              <a:ea typeface="+mn-ea"/>
              <a:cs typeface="+mn-cs"/>
            </a:rPr>
            <a:t> </a:t>
          </a:r>
          <a:endParaRPr lang="de-DE" sz="1000">
            <a:effectLst/>
          </a:endParaRPr>
        </a:p>
        <a:p>
          <a:r>
            <a:rPr lang="de-DE" sz="950" b="1">
              <a:solidFill>
                <a:schemeClr val="dk1"/>
              </a:solidFill>
              <a:effectLst/>
              <a:latin typeface="+mn-lt"/>
              <a:ea typeface="+mn-ea"/>
              <a:cs typeface="Arial" pitchFamily="34" charset="0"/>
            </a:rPr>
            <a:t>Auszahlungen bzw. Einzahlungen aus laufender Verwaltungstätigkeit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Summe aller Auszahlungen bzw. Einzahlungen, die im Rahmen des Verwaltungsvollzugs sowie des Betriebs von Einrich­tungen meistens regelmäßig anfallen und nicht vermögenswirksam sind (z. B. Personalauszahlungen, Auszahlungen für Sach- und Dienstleistungen, Zinsaus- und -einzahlungen, Zuweisungen und Zuschüsse für laufende Zwecke, Steuern), bereinigt um Zahlungen von gleicher Ebene. </a:t>
          </a:r>
        </a:p>
        <a:p>
          <a:r>
            <a:rPr lang="de-DE" sz="1100">
              <a:solidFill>
                <a:schemeClr val="dk1"/>
              </a:solidFill>
              <a:effectLst/>
              <a:latin typeface="+mn-lt"/>
              <a:ea typeface="+mn-ea"/>
              <a:cs typeface="+mn-cs"/>
            </a:rPr>
            <a:t> </a:t>
          </a:r>
          <a:endParaRPr lang="de-DE" sz="1000">
            <a:effectLst/>
          </a:endParaRPr>
        </a:p>
        <a:p>
          <a:r>
            <a:rPr kumimoji="0" lang="de-DE" sz="950" b="1" i="0" u="none" strike="noStrike" kern="0" cap="none" spc="0" normalizeH="0" baseline="0" noProof="0">
              <a:ln>
                <a:noFill/>
              </a:ln>
              <a:solidFill>
                <a:prstClr val="black"/>
              </a:solidFill>
              <a:effectLst/>
              <a:uLnTx/>
              <a:uFillTx/>
              <a:latin typeface="+mn-lt"/>
              <a:ea typeface="+mn-ea"/>
              <a:cs typeface="Arial" pitchFamily="34" charset="0"/>
            </a:rPr>
            <a:t>Auszahlungen bzw. Einzahlungen aus Investitionstätigkeit</a:t>
          </a: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Summe aller </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Auszahlungen bzw. Einzahlungen</a:t>
          </a:r>
          <a:r>
            <a:rPr lang="de-DE" sz="950">
              <a:solidFill>
                <a:schemeClr val="dk1"/>
              </a:solidFill>
              <a:effectLst/>
              <a:latin typeface="+mn-lt"/>
              <a:ea typeface="+mn-ea"/>
              <a:cs typeface="Arial" pitchFamily="34" charset="0"/>
            </a:rPr>
            <a:t>, die eine Vermögensveränderung herbeiführen oder der Finanzierung von Investitionen dienen und keine besonderen Finanzierungsvorgänge darstellen (z. B. Auszahlungen für Baumaßnahmen, Investitionszuweisungen), bereinigt um Zahlungen von gleicher Ebene. </a:t>
          </a:r>
        </a:p>
        <a:p>
          <a:r>
            <a:rPr lang="de-DE" sz="1100">
              <a:solidFill>
                <a:schemeClr val="dk1"/>
              </a:solidFill>
              <a:effectLst/>
              <a:latin typeface="+mn-lt"/>
              <a:ea typeface="+mn-ea"/>
              <a:cs typeface="+mn-cs"/>
            </a:rPr>
            <a:t> </a:t>
          </a:r>
          <a:endParaRPr lang="de-DE" sz="1000">
            <a:effectLst/>
          </a:endParaRPr>
        </a:p>
        <a:p>
          <a:r>
            <a:rPr lang="de-DE" sz="950" b="1">
              <a:solidFill>
                <a:schemeClr val="dk1"/>
              </a:solidFill>
              <a:effectLst/>
              <a:latin typeface="+mn-lt"/>
              <a:ea typeface="+mn-ea"/>
              <a:cs typeface="Arial" pitchFamily="34" charset="0"/>
            </a:rPr>
            <a:t>Bereinigte </a:t>
          </a: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Auszahlungen bzw. Einzahlungen </a:t>
          </a:r>
          <a:endParaRPr lang="de-DE" sz="950">
            <a:solidFill>
              <a:schemeClr val="dk1"/>
            </a:solidFill>
            <a:effectLst/>
            <a:latin typeface="+mn-lt"/>
            <a:ea typeface="+mn-ea"/>
            <a:cs typeface="Arial" pitchFamily="34" charset="0"/>
          </a:endParaRPr>
        </a:p>
        <a:p>
          <a:pPr>
            <a:spcAft>
              <a:spcPts val="0"/>
            </a:spcAft>
          </a:pPr>
          <a:r>
            <a:rPr lang="de-DE" sz="950">
              <a:effectLst/>
              <a:latin typeface="+mn-lt"/>
              <a:ea typeface="Calibri"/>
              <a:cs typeface="Times New Roman"/>
            </a:rPr>
            <a:t>Summe der Auszahlungen bzw. Einzahlungen der laufenden Verwaltungstätigkeit und der Investitionstätigkeit abzüglich der Zahlungen gleicher Ebene.</a:t>
          </a:r>
        </a:p>
        <a:p>
          <a:r>
            <a:rPr lang="de-DE" sz="1100">
              <a:solidFill>
                <a:schemeClr val="dk1"/>
              </a:solidFill>
              <a:effectLst/>
              <a:latin typeface="+mn-lt"/>
              <a:ea typeface="+mn-ea"/>
              <a:cs typeface="+mn-cs"/>
            </a:rPr>
            <a:t> </a:t>
          </a:r>
          <a:endParaRPr lang="de-DE" sz="1000">
            <a:effectLst/>
          </a:endParaRPr>
        </a:p>
        <a:p>
          <a:pPr>
            <a:lnSpc>
              <a:spcPts val="900"/>
            </a:lnSpc>
            <a:spcAft>
              <a:spcPts val="0"/>
            </a:spcAft>
          </a:pPr>
          <a:r>
            <a:rPr lang="de-DE" sz="950" b="1">
              <a:effectLst/>
              <a:latin typeface="+mn-lt"/>
              <a:ea typeface="Calibri"/>
              <a:cs typeface="Times New Roman"/>
            </a:rPr>
            <a:t>Zahlung von gleicher Ebene</a:t>
          </a:r>
          <a:endParaRPr lang="de-DE" sz="950">
            <a:effectLst/>
            <a:latin typeface="+mn-lt"/>
            <a:ea typeface="Calibri"/>
            <a:cs typeface="Times New Roman"/>
          </a:endParaRPr>
        </a:p>
        <a:p>
          <a:pPr>
            <a:spcAft>
              <a:spcPts val="0"/>
            </a:spcAft>
          </a:pPr>
          <a:r>
            <a:rPr lang="de-DE" sz="950">
              <a:effectLst/>
              <a:latin typeface="+mn-lt"/>
              <a:ea typeface="Calibri"/>
              <a:cs typeface="Times New Roman"/>
            </a:rPr>
            <a:t>Zur Vermeidung von Doppelzählungen werden von den Bruttoauszahlungen und Bruttoeinzahlungen jeweils die Zahlungen von gleicher Ebene (zwischengemeindlicher Zahlungsverkehr zwischen Landkreisen und kreisangehörigen Gemeinden sowie zwischen Mitgliedsgemeinden und Ämtern) eliminiert.</a:t>
          </a:r>
        </a:p>
        <a:p>
          <a:r>
            <a:rPr lang="de-DE" sz="1100">
              <a:solidFill>
                <a:schemeClr val="dk1"/>
              </a:solidFill>
              <a:effectLst/>
              <a:latin typeface="+mn-lt"/>
              <a:ea typeface="+mn-ea"/>
              <a:cs typeface="+mn-cs"/>
            </a:rPr>
            <a:t> </a:t>
          </a:r>
          <a:endParaRPr lang="de-DE" sz="1000">
            <a:effectLst/>
          </a:endParaRPr>
        </a:p>
        <a:p>
          <a:pPr>
            <a:lnSpc>
              <a:spcPts val="800"/>
            </a:lnSpc>
          </a:pPr>
          <a:r>
            <a:rPr lang="de-DE" sz="950" b="1">
              <a:solidFill>
                <a:schemeClr val="dk1"/>
              </a:solidFill>
              <a:effectLst/>
              <a:latin typeface="+mn-lt"/>
              <a:ea typeface="+mn-ea"/>
              <a:cs typeface="Arial" pitchFamily="34" charset="0"/>
            </a:rPr>
            <a:t>Finanzierungssaldo</a:t>
          </a:r>
          <a:endParaRPr lang="de-DE" sz="950">
            <a:solidFill>
              <a:schemeClr val="dk1"/>
            </a:solidFill>
            <a:effectLst/>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Zur Ermittlung des Finanzierungssaldos werden die bereinigten Auszahlungen von den bereinigten Einzahlungen abgesetzt. Ein negativer Saldo gibt den Betrag an, der zum Ausgleich der laufenden Verwaltungstätigkeit und der Investitionstätigkeit über die besonderen Finanzierungsvorgänge (Schuldenaufnahme, Entnahme aus Rücklagen, Schuldentilgung, Zuführung an Rücklagen) aufgewendet werden muss.</a:t>
          </a:r>
        </a:p>
        <a:p>
          <a:r>
            <a:rPr lang="de-DE" sz="1100">
              <a:solidFill>
                <a:schemeClr val="dk1"/>
              </a:solidFill>
              <a:effectLst/>
              <a:latin typeface="+mn-lt"/>
              <a:ea typeface="+mn-ea"/>
              <a:cs typeface="+mn-cs"/>
            </a:rPr>
            <a:t> </a:t>
          </a:r>
          <a:endParaRPr lang="de-DE" sz="1000">
            <a:effectLst/>
          </a:endParaRPr>
        </a:p>
        <a:p>
          <a:pPr marL="0" marR="0" lvl="0" indent="0" defTabSz="914400" eaLnBrk="1" fontAlgn="auto" latinLnBrk="0" hangingPunct="1">
            <a:lnSpc>
              <a:spcPts val="7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Mehrauszahlungen/Mehreinzahlungen aus Verwaltungstätigkeit</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a:spcAft>
              <a:spcPts val="0"/>
            </a:spcAft>
          </a:pPr>
          <a:r>
            <a:rPr lang="de-DE" sz="950">
              <a:effectLst/>
              <a:latin typeface="+mn-lt"/>
              <a:ea typeface="Calibri"/>
              <a:cs typeface="Times New Roman"/>
            </a:rPr>
            <a:t>Zur Berechnung der Mehrauszahlungen (-) und Mehreinzahlungen aus laufender Verwaltungstätigkeit werden die Aus­zahlungen aus laufender Verwaltungstätigkeit von den Einzahlungen aus laufender Verwaltungstätigkeit abgezogen.</a:t>
          </a:r>
        </a:p>
        <a:p>
          <a:pPr>
            <a:lnSpc>
              <a:spcPts val="700"/>
            </a:lnSpc>
          </a:pPr>
          <a:endParaRPr lang="de-DE" sz="950">
            <a:solidFill>
              <a:schemeClr val="dk1"/>
            </a:solidFill>
            <a:effectLst/>
            <a:latin typeface="+mn-lt"/>
            <a:ea typeface="+mn-ea"/>
            <a:cs typeface="Arial" pitchFamily="34" charset="0"/>
          </a:endParaRPr>
        </a:p>
        <a:p>
          <a:pPr>
            <a:lnSpc>
              <a:spcPts val="700"/>
            </a:lnSpc>
          </a:pPr>
          <a:endParaRPr lang="de-DE" sz="950">
            <a:solidFill>
              <a:schemeClr val="dk1"/>
            </a:solidFill>
            <a:effectLst/>
            <a:latin typeface="+mn-lt"/>
            <a:ea typeface="+mn-ea"/>
            <a:cs typeface="Arial" pitchFamily="34" charset="0"/>
          </a:endParaRPr>
        </a:p>
        <a:p>
          <a:pPr>
            <a:lnSpc>
              <a:spcPts val="500"/>
            </a:lnSpc>
          </a:pPr>
          <a:r>
            <a:rPr lang="de-DE" sz="950">
              <a:solidFill>
                <a:schemeClr val="dk1"/>
              </a:solidFill>
              <a:effectLst/>
              <a:latin typeface="+mn-lt"/>
              <a:ea typeface="+mn-ea"/>
              <a:cs typeface="Arial" pitchFamily="34" charset="0"/>
            </a:rPr>
            <a:t> </a:t>
          </a:r>
        </a:p>
        <a:p>
          <a:pPr>
            <a:lnSpc>
              <a:spcPts val="700"/>
            </a:lnSpc>
          </a:pPr>
          <a:endParaRPr lang="de-DE" sz="950">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45"/>
  <sheetViews>
    <sheetView tabSelected="1" zoomScale="140" zoomScaleNormal="140" workbookViewId="0">
      <selection sqref="A1:B1"/>
    </sheetView>
  </sheetViews>
  <sheetFormatPr baseColWidth="10" defaultColWidth="11.42578125" defaultRowHeight="12.75"/>
  <cols>
    <col min="1" max="1" width="10.5703125" style="1" customWidth="1"/>
    <col min="2" max="2" width="55.5703125" style="1" customWidth="1"/>
    <col min="3" max="3" width="8.5703125" style="1" customWidth="1"/>
    <col min="4" max="4" width="16.7109375" style="1" customWidth="1"/>
    <col min="5" max="16384" width="11.42578125" style="1"/>
  </cols>
  <sheetData>
    <row r="1" spans="1:4" ht="50.1" customHeight="1" thickBot="1">
      <c r="A1" s="291" t="s">
        <v>5</v>
      </c>
      <c r="B1" s="291"/>
      <c r="C1" s="162"/>
      <c r="D1" s="162"/>
    </row>
    <row r="2" spans="1:4" ht="35.1" customHeight="1" thickTop="1">
      <c r="A2" s="163" t="s">
        <v>22</v>
      </c>
      <c r="B2" s="163"/>
      <c r="C2" s="164" t="s">
        <v>23</v>
      </c>
      <c r="D2" s="164"/>
    </row>
    <row r="3" spans="1:4" ht="24.95" customHeight="1">
      <c r="A3" s="165"/>
      <c r="B3" s="165"/>
      <c r="C3" s="165"/>
      <c r="D3" s="165"/>
    </row>
    <row r="4" spans="1:4" ht="24.95" customHeight="1">
      <c r="A4" s="166" t="s">
        <v>125</v>
      </c>
      <c r="B4" s="166"/>
      <c r="C4" s="166"/>
      <c r="D4" s="166"/>
    </row>
    <row r="5" spans="1:4" ht="24.95" customHeight="1">
      <c r="A5" s="167" t="s">
        <v>21</v>
      </c>
      <c r="B5" s="167"/>
      <c r="C5" s="167"/>
      <c r="D5" s="167"/>
    </row>
    <row r="6" spans="1:4" ht="24.95" customHeight="1">
      <c r="A6" s="168" t="s">
        <v>129</v>
      </c>
      <c r="B6" s="168"/>
      <c r="C6" s="168"/>
      <c r="D6" s="166"/>
    </row>
    <row r="7" spans="1:4" ht="39.950000000000003" customHeight="1">
      <c r="A7" s="169">
        <v>2021</v>
      </c>
      <c r="B7" s="170"/>
      <c r="C7" s="170"/>
      <c r="D7" s="170"/>
    </row>
    <row r="8" spans="1:4" ht="24.95" customHeight="1">
      <c r="A8" s="171"/>
      <c r="B8" s="171"/>
      <c r="C8" s="171"/>
      <c r="D8" s="171"/>
    </row>
    <row r="9" spans="1:4" ht="24.95" customHeight="1">
      <c r="A9" s="171"/>
      <c r="B9" s="171"/>
      <c r="C9" s="171"/>
      <c r="D9" s="171"/>
    </row>
    <row r="10" spans="1:4" ht="24.95" customHeight="1">
      <c r="A10" s="161"/>
      <c r="B10" s="161"/>
      <c r="C10" s="161"/>
      <c r="D10" s="161"/>
    </row>
    <row r="11" spans="1:4" ht="24.95" customHeight="1">
      <c r="A11" s="161"/>
      <c r="B11" s="161"/>
      <c r="C11" s="161"/>
      <c r="D11" s="161"/>
    </row>
    <row r="12" spans="1:4" ht="24.95" customHeight="1">
      <c r="A12" s="161"/>
      <c r="B12" s="161"/>
      <c r="C12" s="161"/>
      <c r="D12" s="161"/>
    </row>
    <row r="13" spans="1:4" ht="12" customHeight="1">
      <c r="A13" s="4"/>
      <c r="B13" s="173" t="s">
        <v>630</v>
      </c>
      <c r="C13" s="173"/>
      <c r="D13" s="5" t="s">
        <v>640</v>
      </c>
    </row>
    <row r="14" spans="1:4" ht="12" customHeight="1">
      <c r="A14" s="4"/>
      <c r="B14" s="173"/>
      <c r="C14" s="173"/>
      <c r="D14" s="2"/>
    </row>
    <row r="15" spans="1:4" ht="12" customHeight="1">
      <c r="A15" s="4"/>
      <c r="B15" s="173" t="s">
        <v>6</v>
      </c>
      <c r="C15" s="173"/>
      <c r="D15" s="5" t="s">
        <v>980</v>
      </c>
    </row>
    <row r="16" spans="1:4" ht="12" customHeight="1">
      <c r="A16" s="4"/>
      <c r="B16" s="173"/>
      <c r="C16" s="173"/>
      <c r="D16" s="5"/>
    </row>
    <row r="17" spans="1:4" ht="12" customHeight="1">
      <c r="A17" s="6"/>
      <c r="B17" s="174"/>
      <c r="C17" s="174"/>
      <c r="D17" s="3"/>
    </row>
    <row r="18" spans="1:4" ht="12" customHeight="1">
      <c r="A18" s="175"/>
      <c r="B18" s="175"/>
      <c r="C18" s="175"/>
      <c r="D18" s="175"/>
    </row>
    <row r="19" spans="1:4" ht="12" customHeight="1">
      <c r="A19" s="172" t="s">
        <v>7</v>
      </c>
      <c r="B19" s="172"/>
      <c r="C19" s="172"/>
      <c r="D19" s="172"/>
    </row>
    <row r="20" spans="1:4" ht="12" customHeight="1">
      <c r="A20" s="172" t="s">
        <v>631</v>
      </c>
      <c r="B20" s="172"/>
      <c r="C20" s="172"/>
      <c r="D20" s="172"/>
    </row>
    <row r="21" spans="1:4" ht="12" customHeight="1">
      <c r="A21" s="172"/>
      <c r="B21" s="172"/>
      <c r="C21" s="172"/>
      <c r="D21" s="172"/>
    </row>
    <row r="22" spans="1:4" ht="12" customHeight="1">
      <c r="A22" s="172" t="s">
        <v>629</v>
      </c>
      <c r="B22" s="172"/>
      <c r="C22" s="172"/>
      <c r="D22" s="172"/>
    </row>
    <row r="23" spans="1:4" ht="12" customHeight="1">
      <c r="A23" s="172"/>
      <c r="B23" s="172"/>
      <c r="C23" s="172"/>
      <c r="D23" s="172"/>
    </row>
    <row r="24" spans="1:4" ht="12" customHeight="1">
      <c r="A24" s="177" t="s">
        <v>639</v>
      </c>
      <c r="B24" s="177"/>
      <c r="C24" s="177"/>
      <c r="D24" s="177"/>
    </row>
    <row r="25" spans="1:4" ht="12" customHeight="1">
      <c r="A25" s="177" t="s">
        <v>24</v>
      </c>
      <c r="B25" s="177"/>
      <c r="C25" s="177"/>
      <c r="D25" s="177"/>
    </row>
    <row r="26" spans="1:4" ht="12" customHeight="1">
      <c r="A26" s="178"/>
      <c r="B26" s="178"/>
      <c r="C26" s="178"/>
      <c r="D26" s="178"/>
    </row>
    <row r="27" spans="1:4" ht="12" customHeight="1">
      <c r="A27" s="175"/>
      <c r="B27" s="175"/>
      <c r="C27" s="175"/>
      <c r="D27" s="175"/>
    </row>
    <row r="28" spans="1:4" ht="12" customHeight="1">
      <c r="A28" s="179" t="s">
        <v>8</v>
      </c>
      <c r="B28" s="179"/>
      <c r="C28" s="179"/>
      <c r="D28" s="179"/>
    </row>
    <row r="29" spans="1:4" ht="12" customHeight="1">
      <c r="A29" s="180"/>
      <c r="B29" s="180"/>
      <c r="C29" s="180"/>
      <c r="D29" s="180"/>
    </row>
    <row r="30" spans="1:4" ht="12" customHeight="1">
      <c r="A30" s="7" t="s">
        <v>9</v>
      </c>
      <c r="B30" s="176" t="s">
        <v>632</v>
      </c>
      <c r="C30" s="176"/>
      <c r="D30" s="176"/>
    </row>
    <row r="31" spans="1:4" ht="12" customHeight="1">
      <c r="A31" s="8">
        <v>0</v>
      </c>
      <c r="B31" s="176" t="s">
        <v>633</v>
      </c>
      <c r="C31" s="176"/>
      <c r="D31" s="176"/>
    </row>
    <row r="32" spans="1:4" ht="12" customHeight="1">
      <c r="A32" s="7" t="s">
        <v>10</v>
      </c>
      <c r="B32" s="176" t="s">
        <v>11</v>
      </c>
      <c r="C32" s="176"/>
      <c r="D32" s="176"/>
    </row>
    <row r="33" spans="1:4" ht="12" customHeight="1">
      <c r="A33" s="7" t="s">
        <v>12</v>
      </c>
      <c r="B33" s="176" t="s">
        <v>13</v>
      </c>
      <c r="C33" s="176"/>
      <c r="D33" s="176"/>
    </row>
    <row r="34" spans="1:4" ht="12" customHeight="1">
      <c r="A34" s="7" t="s">
        <v>14</v>
      </c>
      <c r="B34" s="176" t="s">
        <v>15</v>
      </c>
      <c r="C34" s="176"/>
      <c r="D34" s="176"/>
    </row>
    <row r="35" spans="1:4" ht="12" customHeight="1">
      <c r="A35" s="7" t="s">
        <v>16</v>
      </c>
      <c r="B35" s="176" t="s">
        <v>634</v>
      </c>
      <c r="C35" s="176"/>
      <c r="D35" s="176"/>
    </row>
    <row r="36" spans="1:4" ht="12" customHeight="1">
      <c r="A36" s="7" t="s">
        <v>17</v>
      </c>
      <c r="B36" s="176" t="s">
        <v>18</v>
      </c>
      <c r="C36" s="176"/>
      <c r="D36" s="176"/>
    </row>
    <row r="37" spans="1:4" ht="12" customHeight="1">
      <c r="A37" s="7" t="s">
        <v>19</v>
      </c>
      <c r="B37" s="176" t="s">
        <v>635</v>
      </c>
      <c r="C37" s="176"/>
      <c r="D37" s="176"/>
    </row>
    <row r="38" spans="1:4" ht="12" customHeight="1">
      <c r="A38" s="7"/>
      <c r="B38" s="176"/>
      <c r="C38" s="176"/>
      <c r="D38" s="176"/>
    </row>
    <row r="39" spans="1:4" ht="12" customHeight="1">
      <c r="A39" s="7"/>
      <c r="B39" s="176"/>
      <c r="C39" s="176"/>
      <c r="D39" s="176"/>
    </row>
    <row r="40" spans="1:4" ht="12" customHeight="1">
      <c r="A40" s="7"/>
      <c r="B40" s="7"/>
      <c r="C40" s="7"/>
      <c r="D40" s="7"/>
    </row>
    <row r="41" spans="1:4" ht="12" customHeight="1">
      <c r="A41" s="7"/>
      <c r="B41" s="7"/>
      <c r="C41" s="7"/>
      <c r="D41" s="7"/>
    </row>
    <row r="42" spans="1:4" ht="12" customHeight="1">
      <c r="A42" s="9"/>
      <c r="B42" s="181"/>
      <c r="C42" s="181"/>
      <c r="D42" s="181"/>
    </row>
    <row r="43" spans="1:4" ht="12" customHeight="1">
      <c r="A43" s="9"/>
      <c r="B43" s="181"/>
      <c r="C43" s="181"/>
      <c r="D43" s="181"/>
    </row>
    <row r="44" spans="1:4">
      <c r="A44" s="176" t="s">
        <v>20</v>
      </c>
      <c r="B44" s="176"/>
      <c r="C44" s="176"/>
      <c r="D44" s="176"/>
    </row>
    <row r="45" spans="1:4" ht="39.950000000000003" customHeight="1">
      <c r="A45" s="182" t="s">
        <v>641</v>
      </c>
      <c r="B45" s="182"/>
      <c r="C45" s="182"/>
      <c r="D45" s="182"/>
    </row>
  </sheetData>
  <mergeCells count="45">
    <mergeCell ref="B42:D42"/>
    <mergeCell ref="B43:D43"/>
    <mergeCell ref="A44:D44"/>
    <mergeCell ref="A45:D45"/>
    <mergeCell ref="B35:D35"/>
    <mergeCell ref="B36:D36"/>
    <mergeCell ref="B37:D37"/>
    <mergeCell ref="B38:D38"/>
    <mergeCell ref="B39:D39"/>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44</v>
      </c>
      <c r="B2" s="219"/>
      <c r="C2" s="220" t="s">
        <v>130</v>
      </c>
      <c r="D2" s="220"/>
      <c r="E2" s="220"/>
      <c r="F2" s="220"/>
      <c r="G2" s="220"/>
      <c r="H2" s="221"/>
      <c r="I2" s="222" t="s">
        <v>130</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455121</v>
      </c>
      <c r="D19" s="111">
        <v>72316</v>
      </c>
      <c r="E19" s="111">
        <v>218590</v>
      </c>
      <c r="F19" s="111">
        <v>6670</v>
      </c>
      <c r="G19" s="111">
        <v>11036</v>
      </c>
      <c r="H19" s="111">
        <v>16713</v>
      </c>
      <c r="I19" s="111">
        <v>24258</v>
      </c>
      <c r="J19" s="111">
        <v>56580</v>
      </c>
      <c r="K19" s="111">
        <v>35966</v>
      </c>
      <c r="L19" s="111">
        <v>67367</v>
      </c>
      <c r="M19" s="111">
        <v>60995</v>
      </c>
      <c r="N19" s="111">
        <v>103220</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154556</v>
      </c>
      <c r="D20" s="111">
        <v>9863</v>
      </c>
      <c r="E20" s="111">
        <v>93871</v>
      </c>
      <c r="F20" s="111">
        <v>5886</v>
      </c>
      <c r="G20" s="111">
        <v>13857</v>
      </c>
      <c r="H20" s="111">
        <v>16986</v>
      </c>
      <c r="I20" s="111">
        <v>10303</v>
      </c>
      <c r="J20" s="111">
        <v>17343</v>
      </c>
      <c r="K20" s="111">
        <v>11810</v>
      </c>
      <c r="L20" s="111">
        <v>17686</v>
      </c>
      <c r="M20" s="111">
        <v>13913</v>
      </c>
      <c r="N20" s="111">
        <v>36909</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0</v>
      </c>
      <c r="D21" s="111">
        <v>0</v>
      </c>
      <c r="E21" s="111">
        <v>0</v>
      </c>
      <c r="F21" s="111">
        <v>0</v>
      </c>
      <c r="G21" s="111">
        <v>0</v>
      </c>
      <c r="H21" s="111">
        <v>0</v>
      </c>
      <c r="I21" s="111">
        <v>0</v>
      </c>
      <c r="J21" s="111">
        <v>0</v>
      </c>
      <c r="K21" s="111">
        <v>0</v>
      </c>
      <c r="L21" s="111">
        <v>0</v>
      </c>
      <c r="M21" s="111">
        <v>0</v>
      </c>
      <c r="N21" s="111">
        <v>0</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674</v>
      </c>
      <c r="D22" s="111">
        <v>0</v>
      </c>
      <c r="E22" s="111">
        <v>635</v>
      </c>
      <c r="F22" s="111">
        <v>59</v>
      </c>
      <c r="G22" s="111">
        <v>238</v>
      </c>
      <c r="H22" s="111">
        <v>140</v>
      </c>
      <c r="I22" s="111">
        <v>130</v>
      </c>
      <c r="J22" s="111">
        <v>11</v>
      </c>
      <c r="K22" s="111">
        <v>56</v>
      </c>
      <c r="L22" s="111">
        <v>1</v>
      </c>
      <c r="M22" s="111">
        <v>37</v>
      </c>
      <c r="N22" s="111">
        <v>2</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159945</v>
      </c>
      <c r="D23" s="111">
        <v>17508</v>
      </c>
      <c r="E23" s="111">
        <v>36578</v>
      </c>
      <c r="F23" s="111">
        <v>1283</v>
      </c>
      <c r="G23" s="111">
        <v>3473</v>
      </c>
      <c r="H23" s="111">
        <v>7789</v>
      </c>
      <c r="I23" s="111">
        <v>4788</v>
      </c>
      <c r="J23" s="111">
        <v>8711</v>
      </c>
      <c r="K23" s="111">
        <v>3896</v>
      </c>
      <c r="L23" s="111">
        <v>6637</v>
      </c>
      <c r="M23" s="111">
        <v>83176</v>
      </c>
      <c r="N23" s="111">
        <v>22683</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79690</v>
      </c>
      <c r="D24" s="111">
        <v>18</v>
      </c>
      <c r="E24" s="111">
        <v>73424</v>
      </c>
      <c r="F24" s="111">
        <v>116</v>
      </c>
      <c r="G24" s="111">
        <v>140</v>
      </c>
      <c r="H24" s="111">
        <v>2676</v>
      </c>
      <c r="I24" s="111">
        <v>15097</v>
      </c>
      <c r="J24" s="111">
        <v>41852</v>
      </c>
      <c r="K24" s="111">
        <v>13355</v>
      </c>
      <c r="L24" s="111">
        <v>188</v>
      </c>
      <c r="M24" s="111">
        <v>6021</v>
      </c>
      <c r="N24" s="111">
        <v>227</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690606</v>
      </c>
      <c r="D25" s="113">
        <v>99670</v>
      </c>
      <c r="E25" s="113">
        <v>276250</v>
      </c>
      <c r="F25" s="113">
        <v>13782</v>
      </c>
      <c r="G25" s="113">
        <v>28465</v>
      </c>
      <c r="H25" s="113">
        <v>38952</v>
      </c>
      <c r="I25" s="113">
        <v>24382</v>
      </c>
      <c r="J25" s="113">
        <v>40792</v>
      </c>
      <c r="K25" s="113">
        <v>38373</v>
      </c>
      <c r="L25" s="113">
        <v>91504</v>
      </c>
      <c r="M25" s="113">
        <v>152100</v>
      </c>
      <c r="N25" s="113">
        <v>162587</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86785</v>
      </c>
      <c r="D26" s="111">
        <v>4475</v>
      </c>
      <c r="E26" s="111">
        <v>61056</v>
      </c>
      <c r="F26" s="111">
        <v>3304</v>
      </c>
      <c r="G26" s="111">
        <v>10060</v>
      </c>
      <c r="H26" s="111">
        <v>13761</v>
      </c>
      <c r="I26" s="111">
        <v>9024</v>
      </c>
      <c r="J26" s="111">
        <v>15319</v>
      </c>
      <c r="K26" s="111">
        <v>3774</v>
      </c>
      <c r="L26" s="111">
        <v>5814</v>
      </c>
      <c r="M26" s="111">
        <v>4954</v>
      </c>
      <c r="N26" s="111">
        <v>16300</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41557</v>
      </c>
      <c r="D27" s="111">
        <v>78</v>
      </c>
      <c r="E27" s="111">
        <v>29332</v>
      </c>
      <c r="F27" s="111">
        <v>1618</v>
      </c>
      <c r="G27" s="111">
        <v>7502</v>
      </c>
      <c r="H27" s="111">
        <v>6034</v>
      </c>
      <c r="I27" s="111">
        <v>5485</v>
      </c>
      <c r="J27" s="111">
        <v>5390</v>
      </c>
      <c r="K27" s="111">
        <v>1020</v>
      </c>
      <c r="L27" s="111">
        <v>2284</v>
      </c>
      <c r="M27" s="111">
        <v>2913</v>
      </c>
      <c r="N27" s="111">
        <v>9233</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0</v>
      </c>
      <c r="D28" s="111">
        <v>0</v>
      </c>
      <c r="E28" s="111">
        <v>0</v>
      </c>
      <c r="F28" s="111">
        <v>0</v>
      </c>
      <c r="G28" s="111">
        <v>0</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2231</v>
      </c>
      <c r="D29" s="111">
        <v>482</v>
      </c>
      <c r="E29" s="111">
        <v>917</v>
      </c>
      <c r="F29" s="111">
        <v>26</v>
      </c>
      <c r="G29" s="111">
        <v>67</v>
      </c>
      <c r="H29" s="111">
        <v>42</v>
      </c>
      <c r="I29" s="111">
        <v>27</v>
      </c>
      <c r="J29" s="111">
        <v>410</v>
      </c>
      <c r="K29" s="111">
        <v>143</v>
      </c>
      <c r="L29" s="111">
        <v>202</v>
      </c>
      <c r="M29" s="111">
        <v>53</v>
      </c>
      <c r="N29" s="111">
        <v>779</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1344</v>
      </c>
      <c r="D30" s="111">
        <v>0</v>
      </c>
      <c r="E30" s="111">
        <v>1297</v>
      </c>
      <c r="F30" s="111">
        <v>60</v>
      </c>
      <c r="G30" s="111">
        <v>0</v>
      </c>
      <c r="H30" s="111">
        <v>401</v>
      </c>
      <c r="I30" s="111">
        <v>0</v>
      </c>
      <c r="J30" s="111">
        <v>836</v>
      </c>
      <c r="K30" s="111">
        <v>0</v>
      </c>
      <c r="L30" s="111">
        <v>0</v>
      </c>
      <c r="M30" s="111">
        <v>48</v>
      </c>
      <c r="N30" s="111">
        <v>0</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87671</v>
      </c>
      <c r="D31" s="113">
        <v>4957</v>
      </c>
      <c r="E31" s="113">
        <v>60676</v>
      </c>
      <c r="F31" s="113">
        <v>3270</v>
      </c>
      <c r="G31" s="113">
        <v>10127</v>
      </c>
      <c r="H31" s="113">
        <v>13402</v>
      </c>
      <c r="I31" s="113">
        <v>9051</v>
      </c>
      <c r="J31" s="113">
        <v>14893</v>
      </c>
      <c r="K31" s="113">
        <v>3917</v>
      </c>
      <c r="L31" s="113">
        <v>6015</v>
      </c>
      <c r="M31" s="113">
        <v>4959</v>
      </c>
      <c r="N31" s="113">
        <v>17079</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778277</v>
      </c>
      <c r="D32" s="113">
        <v>104627</v>
      </c>
      <c r="E32" s="113">
        <v>336926</v>
      </c>
      <c r="F32" s="113">
        <v>17052</v>
      </c>
      <c r="G32" s="113">
        <v>38592</v>
      </c>
      <c r="H32" s="113">
        <v>52353</v>
      </c>
      <c r="I32" s="113">
        <v>33434</v>
      </c>
      <c r="J32" s="113">
        <v>55685</v>
      </c>
      <c r="K32" s="113">
        <v>42290</v>
      </c>
      <c r="L32" s="113">
        <v>97519</v>
      </c>
      <c r="M32" s="113">
        <v>157059</v>
      </c>
      <c r="N32" s="113">
        <v>179666</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4380</v>
      </c>
      <c r="D39" s="111">
        <v>1480</v>
      </c>
      <c r="E39" s="111">
        <v>1968</v>
      </c>
      <c r="F39" s="111">
        <v>99</v>
      </c>
      <c r="G39" s="111">
        <v>302</v>
      </c>
      <c r="H39" s="111">
        <v>347</v>
      </c>
      <c r="I39" s="111">
        <v>64</v>
      </c>
      <c r="J39" s="111">
        <v>945</v>
      </c>
      <c r="K39" s="111">
        <v>43</v>
      </c>
      <c r="L39" s="111">
        <v>169</v>
      </c>
      <c r="M39" s="111">
        <v>87</v>
      </c>
      <c r="N39" s="111">
        <v>844</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6050</v>
      </c>
      <c r="D40" s="111">
        <v>4414</v>
      </c>
      <c r="E40" s="111">
        <v>1229</v>
      </c>
      <c r="F40" s="111">
        <v>128</v>
      </c>
      <c r="G40" s="111">
        <v>158</v>
      </c>
      <c r="H40" s="111">
        <v>378</v>
      </c>
      <c r="I40" s="111">
        <v>129</v>
      </c>
      <c r="J40" s="111">
        <v>25</v>
      </c>
      <c r="K40" s="111">
        <v>136</v>
      </c>
      <c r="L40" s="111">
        <v>276</v>
      </c>
      <c r="M40" s="111">
        <v>121</v>
      </c>
      <c r="N40" s="111">
        <v>285</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2932</v>
      </c>
      <c r="D41" s="111">
        <v>325</v>
      </c>
      <c r="E41" s="111">
        <v>1821</v>
      </c>
      <c r="F41" s="111">
        <v>50</v>
      </c>
      <c r="G41" s="111">
        <v>75</v>
      </c>
      <c r="H41" s="111">
        <v>478</v>
      </c>
      <c r="I41" s="111">
        <v>295</v>
      </c>
      <c r="J41" s="111">
        <v>403</v>
      </c>
      <c r="K41" s="111">
        <v>307</v>
      </c>
      <c r="L41" s="111">
        <v>213</v>
      </c>
      <c r="M41" s="111">
        <v>660</v>
      </c>
      <c r="N41" s="111">
        <v>126</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228021</v>
      </c>
      <c r="D42" s="111">
        <v>13874</v>
      </c>
      <c r="E42" s="111">
        <v>180378</v>
      </c>
      <c r="F42" s="111">
        <v>9725</v>
      </c>
      <c r="G42" s="111">
        <v>22610</v>
      </c>
      <c r="H42" s="111">
        <v>28821</v>
      </c>
      <c r="I42" s="111">
        <v>25691</v>
      </c>
      <c r="J42" s="111">
        <v>53560</v>
      </c>
      <c r="K42" s="111">
        <v>19995</v>
      </c>
      <c r="L42" s="111">
        <v>19976</v>
      </c>
      <c r="M42" s="111">
        <v>7813</v>
      </c>
      <c r="N42" s="111">
        <v>25956</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79690</v>
      </c>
      <c r="D43" s="111">
        <v>18</v>
      </c>
      <c r="E43" s="111">
        <v>73424</v>
      </c>
      <c r="F43" s="111">
        <v>116</v>
      </c>
      <c r="G43" s="111">
        <v>140</v>
      </c>
      <c r="H43" s="111">
        <v>2676</v>
      </c>
      <c r="I43" s="111">
        <v>15097</v>
      </c>
      <c r="J43" s="111">
        <v>41852</v>
      </c>
      <c r="K43" s="111">
        <v>13355</v>
      </c>
      <c r="L43" s="111">
        <v>188</v>
      </c>
      <c r="M43" s="111">
        <v>6021</v>
      </c>
      <c r="N43" s="111">
        <v>227</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161693</v>
      </c>
      <c r="D44" s="113">
        <v>20075</v>
      </c>
      <c r="E44" s="113">
        <v>111973</v>
      </c>
      <c r="F44" s="113">
        <v>9886</v>
      </c>
      <c r="G44" s="113">
        <v>23004</v>
      </c>
      <c r="H44" s="113">
        <v>27348</v>
      </c>
      <c r="I44" s="113">
        <v>11082</v>
      </c>
      <c r="J44" s="113">
        <v>13081</v>
      </c>
      <c r="K44" s="113">
        <v>7126</v>
      </c>
      <c r="L44" s="113">
        <v>20446</v>
      </c>
      <c r="M44" s="113">
        <v>2661</v>
      </c>
      <c r="N44" s="113">
        <v>26984</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18156</v>
      </c>
      <c r="D45" s="111">
        <v>210</v>
      </c>
      <c r="E45" s="111">
        <v>16836</v>
      </c>
      <c r="F45" s="111">
        <v>794</v>
      </c>
      <c r="G45" s="111">
        <v>4007</v>
      </c>
      <c r="H45" s="111">
        <v>1572</v>
      </c>
      <c r="I45" s="111">
        <v>2777</v>
      </c>
      <c r="J45" s="111">
        <v>7595</v>
      </c>
      <c r="K45" s="111">
        <v>21</v>
      </c>
      <c r="L45" s="111">
        <v>70</v>
      </c>
      <c r="M45" s="111">
        <v>163</v>
      </c>
      <c r="N45" s="111">
        <v>947</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66884</v>
      </c>
      <c r="D47" s="111">
        <v>6346</v>
      </c>
      <c r="E47" s="111">
        <v>56868</v>
      </c>
      <c r="F47" s="111">
        <v>2280</v>
      </c>
      <c r="G47" s="111">
        <v>6983</v>
      </c>
      <c r="H47" s="111">
        <v>15849</v>
      </c>
      <c r="I47" s="111">
        <v>8817</v>
      </c>
      <c r="J47" s="111">
        <v>11794</v>
      </c>
      <c r="K47" s="111">
        <v>8302</v>
      </c>
      <c r="L47" s="111">
        <v>2843</v>
      </c>
      <c r="M47" s="111">
        <v>1343</v>
      </c>
      <c r="N47" s="111">
        <v>2327</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1344</v>
      </c>
      <c r="D48" s="111">
        <v>0</v>
      </c>
      <c r="E48" s="111">
        <v>1297</v>
      </c>
      <c r="F48" s="111">
        <v>60</v>
      </c>
      <c r="G48" s="111">
        <v>0</v>
      </c>
      <c r="H48" s="111">
        <v>401</v>
      </c>
      <c r="I48" s="111">
        <v>0</v>
      </c>
      <c r="J48" s="111">
        <v>836</v>
      </c>
      <c r="K48" s="111">
        <v>0</v>
      </c>
      <c r="L48" s="111">
        <v>0</v>
      </c>
      <c r="M48" s="111">
        <v>48</v>
      </c>
      <c r="N48" s="111">
        <v>0</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83695</v>
      </c>
      <c r="D49" s="113">
        <v>6556</v>
      </c>
      <c r="E49" s="113">
        <v>72407</v>
      </c>
      <c r="F49" s="113">
        <v>3014</v>
      </c>
      <c r="G49" s="113">
        <v>10989</v>
      </c>
      <c r="H49" s="113">
        <v>17020</v>
      </c>
      <c r="I49" s="113">
        <v>11595</v>
      </c>
      <c r="J49" s="113">
        <v>18553</v>
      </c>
      <c r="K49" s="113">
        <v>8323</v>
      </c>
      <c r="L49" s="113">
        <v>2913</v>
      </c>
      <c r="M49" s="113">
        <v>1458</v>
      </c>
      <c r="N49" s="113">
        <v>3274</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245388</v>
      </c>
      <c r="D50" s="113">
        <v>26631</v>
      </c>
      <c r="E50" s="113">
        <v>184380</v>
      </c>
      <c r="F50" s="113">
        <v>12899</v>
      </c>
      <c r="G50" s="113">
        <v>33994</v>
      </c>
      <c r="H50" s="113">
        <v>44368</v>
      </c>
      <c r="I50" s="113">
        <v>22677</v>
      </c>
      <c r="J50" s="113">
        <v>31634</v>
      </c>
      <c r="K50" s="113">
        <v>15449</v>
      </c>
      <c r="L50" s="113">
        <v>23359</v>
      </c>
      <c r="M50" s="113">
        <v>4119</v>
      </c>
      <c r="N50" s="113">
        <v>30258</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-532889</v>
      </c>
      <c r="D51" s="113">
        <v>-77996</v>
      </c>
      <c r="E51" s="113">
        <v>-152545</v>
      </c>
      <c r="F51" s="113">
        <v>-4152</v>
      </c>
      <c r="G51" s="113">
        <v>-4598</v>
      </c>
      <c r="H51" s="113">
        <v>-7985</v>
      </c>
      <c r="I51" s="113">
        <v>-10757</v>
      </c>
      <c r="J51" s="113">
        <v>-24052</v>
      </c>
      <c r="K51" s="113">
        <v>-26841</v>
      </c>
      <c r="L51" s="113">
        <v>-74160</v>
      </c>
      <c r="M51" s="113">
        <v>-152940</v>
      </c>
      <c r="N51" s="113">
        <v>-149408</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-528913</v>
      </c>
      <c r="D52" s="112">
        <v>-79595</v>
      </c>
      <c r="E52" s="112">
        <v>-164276</v>
      </c>
      <c r="F52" s="112">
        <v>-3896</v>
      </c>
      <c r="G52" s="112">
        <v>-5460</v>
      </c>
      <c r="H52" s="112">
        <v>-11603</v>
      </c>
      <c r="I52" s="112">
        <v>-13300</v>
      </c>
      <c r="J52" s="112">
        <v>-27711</v>
      </c>
      <c r="K52" s="112">
        <v>-31247</v>
      </c>
      <c r="L52" s="112">
        <v>-71058</v>
      </c>
      <c r="M52" s="112">
        <v>-149439</v>
      </c>
      <c r="N52" s="112">
        <v>-135603</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1477</v>
      </c>
      <c r="D53" s="111">
        <v>0</v>
      </c>
      <c r="E53" s="111">
        <v>1477</v>
      </c>
      <c r="F53" s="111">
        <v>0</v>
      </c>
      <c r="G53" s="111">
        <v>1177</v>
      </c>
      <c r="H53" s="111">
        <v>300</v>
      </c>
      <c r="I53" s="111">
        <v>0</v>
      </c>
      <c r="J53" s="111">
        <v>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6892</v>
      </c>
      <c r="D54" s="111">
        <v>0</v>
      </c>
      <c r="E54" s="111">
        <v>6826</v>
      </c>
      <c r="F54" s="111">
        <v>725</v>
      </c>
      <c r="G54" s="111">
        <v>3599</v>
      </c>
      <c r="H54" s="111">
        <v>1288</v>
      </c>
      <c r="I54" s="111">
        <v>1086</v>
      </c>
      <c r="J54" s="111">
        <v>127</v>
      </c>
      <c r="K54" s="111">
        <v>1</v>
      </c>
      <c r="L54" s="111">
        <v>0</v>
      </c>
      <c r="M54" s="111">
        <v>65</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282.52</v>
      </c>
      <c r="D56" s="114">
        <v>237.99</v>
      </c>
      <c r="E56" s="114">
        <v>167.24</v>
      </c>
      <c r="F56" s="114">
        <v>82.36</v>
      </c>
      <c r="G56" s="114">
        <v>65.040000000000006</v>
      </c>
      <c r="H56" s="114">
        <v>68.25</v>
      </c>
      <c r="I56" s="114">
        <v>147.03</v>
      </c>
      <c r="J56" s="114">
        <v>265.88</v>
      </c>
      <c r="K56" s="114">
        <v>258.47000000000003</v>
      </c>
      <c r="L56" s="114">
        <v>228.68</v>
      </c>
      <c r="M56" s="114">
        <v>78.44</v>
      </c>
      <c r="N56" s="114">
        <v>78.97</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95.94</v>
      </c>
      <c r="D57" s="114">
        <v>32.46</v>
      </c>
      <c r="E57" s="114">
        <v>71.819999999999993</v>
      </c>
      <c r="F57" s="114">
        <v>72.680000000000007</v>
      </c>
      <c r="G57" s="114">
        <v>81.66</v>
      </c>
      <c r="H57" s="114">
        <v>69.37</v>
      </c>
      <c r="I57" s="114">
        <v>62.45</v>
      </c>
      <c r="J57" s="114">
        <v>81.5</v>
      </c>
      <c r="K57" s="114">
        <v>84.87</v>
      </c>
      <c r="L57" s="114">
        <v>60.04</v>
      </c>
      <c r="M57" s="114">
        <v>17.89</v>
      </c>
      <c r="N57" s="114">
        <v>28.24</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0</v>
      </c>
      <c r="D58" s="114">
        <v>0</v>
      </c>
      <c r="E58" s="114">
        <v>0</v>
      </c>
      <c r="F58" s="114">
        <v>0</v>
      </c>
      <c r="G58" s="114">
        <v>0</v>
      </c>
      <c r="H58" s="114">
        <v>0</v>
      </c>
      <c r="I58" s="114">
        <v>0</v>
      </c>
      <c r="J58" s="114">
        <v>0</v>
      </c>
      <c r="K58" s="114">
        <v>0</v>
      </c>
      <c r="L58" s="114">
        <v>0</v>
      </c>
      <c r="M58" s="114">
        <v>0</v>
      </c>
      <c r="N58" s="114">
        <v>0</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0.42</v>
      </c>
      <c r="D59" s="114">
        <v>0</v>
      </c>
      <c r="E59" s="114">
        <v>0.49</v>
      </c>
      <c r="F59" s="114">
        <v>0.73</v>
      </c>
      <c r="G59" s="114">
        <v>1.4</v>
      </c>
      <c r="H59" s="114">
        <v>0.56999999999999995</v>
      </c>
      <c r="I59" s="114">
        <v>0.79</v>
      </c>
      <c r="J59" s="114">
        <v>0.05</v>
      </c>
      <c r="K59" s="114">
        <v>0.4</v>
      </c>
      <c r="L59" s="114">
        <v>0</v>
      </c>
      <c r="M59" s="114">
        <v>0.05</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99.29</v>
      </c>
      <c r="D60" s="114">
        <v>57.62</v>
      </c>
      <c r="E60" s="114">
        <v>27.98</v>
      </c>
      <c r="F60" s="114">
        <v>15.84</v>
      </c>
      <c r="G60" s="114">
        <v>20.47</v>
      </c>
      <c r="H60" s="114">
        <v>31.81</v>
      </c>
      <c r="I60" s="114">
        <v>29.02</v>
      </c>
      <c r="J60" s="114">
        <v>40.94</v>
      </c>
      <c r="K60" s="114">
        <v>28</v>
      </c>
      <c r="L60" s="114">
        <v>22.53</v>
      </c>
      <c r="M60" s="114">
        <v>106.97</v>
      </c>
      <c r="N60" s="114">
        <v>17.350000000000001</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49.47</v>
      </c>
      <c r="D61" s="114">
        <v>0.06</v>
      </c>
      <c r="E61" s="114">
        <v>56.17</v>
      </c>
      <c r="F61" s="114">
        <v>1.43</v>
      </c>
      <c r="G61" s="114">
        <v>0.82</v>
      </c>
      <c r="H61" s="114">
        <v>10.93</v>
      </c>
      <c r="I61" s="114">
        <v>91.51</v>
      </c>
      <c r="J61" s="114">
        <v>196.67</v>
      </c>
      <c r="K61" s="114">
        <v>95.97</v>
      </c>
      <c r="L61" s="114">
        <v>0.64</v>
      </c>
      <c r="M61" s="114">
        <v>7.74</v>
      </c>
      <c r="N61" s="114">
        <v>0.17</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428.7</v>
      </c>
      <c r="D62" s="115">
        <v>328.01</v>
      </c>
      <c r="E62" s="115">
        <v>211.35</v>
      </c>
      <c r="F62" s="115">
        <v>170.18</v>
      </c>
      <c r="G62" s="115">
        <v>167.75</v>
      </c>
      <c r="H62" s="115">
        <v>159.08000000000001</v>
      </c>
      <c r="I62" s="115">
        <v>147.79</v>
      </c>
      <c r="J62" s="115">
        <v>191.69</v>
      </c>
      <c r="K62" s="115">
        <v>275.76</v>
      </c>
      <c r="L62" s="115">
        <v>310.61</v>
      </c>
      <c r="M62" s="115">
        <v>195.6</v>
      </c>
      <c r="N62" s="115">
        <v>124.39</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53.87</v>
      </c>
      <c r="D63" s="114">
        <v>14.73</v>
      </c>
      <c r="E63" s="114">
        <v>46.71</v>
      </c>
      <c r="F63" s="114">
        <v>40.799999999999997</v>
      </c>
      <c r="G63" s="114">
        <v>59.29</v>
      </c>
      <c r="H63" s="114">
        <v>56.2</v>
      </c>
      <c r="I63" s="114">
        <v>54.7</v>
      </c>
      <c r="J63" s="114">
        <v>71.989999999999995</v>
      </c>
      <c r="K63" s="114">
        <v>27.12</v>
      </c>
      <c r="L63" s="114">
        <v>19.73</v>
      </c>
      <c r="M63" s="114">
        <v>6.37</v>
      </c>
      <c r="N63" s="114">
        <v>12.47</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25.8</v>
      </c>
      <c r="D64" s="114">
        <v>0.26</v>
      </c>
      <c r="E64" s="114">
        <v>22.44</v>
      </c>
      <c r="F64" s="114">
        <v>19.98</v>
      </c>
      <c r="G64" s="114">
        <v>44.21</v>
      </c>
      <c r="H64" s="114">
        <v>24.64</v>
      </c>
      <c r="I64" s="114">
        <v>33.25</v>
      </c>
      <c r="J64" s="114">
        <v>25.33</v>
      </c>
      <c r="K64" s="114">
        <v>7.33</v>
      </c>
      <c r="L64" s="114">
        <v>7.75</v>
      </c>
      <c r="M64" s="114">
        <v>3.75</v>
      </c>
      <c r="N64" s="114">
        <v>7.06</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v>
      </c>
      <c r="D65" s="114">
        <v>0</v>
      </c>
      <c r="E65" s="114">
        <v>0</v>
      </c>
      <c r="F65" s="114">
        <v>0</v>
      </c>
      <c r="G65" s="114">
        <v>0</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1.38</v>
      </c>
      <c r="D66" s="114">
        <v>1.59</v>
      </c>
      <c r="E66" s="114">
        <v>0.7</v>
      </c>
      <c r="F66" s="114">
        <v>0.32</v>
      </c>
      <c r="G66" s="114">
        <v>0.4</v>
      </c>
      <c r="H66" s="114">
        <v>0.17</v>
      </c>
      <c r="I66" s="114">
        <v>0.16</v>
      </c>
      <c r="J66" s="114">
        <v>1.93</v>
      </c>
      <c r="K66" s="114">
        <v>1.03</v>
      </c>
      <c r="L66" s="114">
        <v>0.68</v>
      </c>
      <c r="M66" s="114">
        <v>7.0000000000000007E-2</v>
      </c>
      <c r="N66" s="114">
        <v>0.6</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0.83</v>
      </c>
      <c r="D67" s="114">
        <v>0</v>
      </c>
      <c r="E67" s="114">
        <v>0.99</v>
      </c>
      <c r="F67" s="114">
        <v>0.74</v>
      </c>
      <c r="G67" s="114">
        <v>0</v>
      </c>
      <c r="H67" s="114">
        <v>1.64</v>
      </c>
      <c r="I67" s="114">
        <v>0</v>
      </c>
      <c r="J67" s="114">
        <v>3.93</v>
      </c>
      <c r="K67" s="114">
        <v>0</v>
      </c>
      <c r="L67" s="114">
        <v>0</v>
      </c>
      <c r="M67" s="114">
        <v>0.06</v>
      </c>
      <c r="N67" s="114">
        <v>0</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54.42</v>
      </c>
      <c r="D68" s="115">
        <v>16.309999999999999</v>
      </c>
      <c r="E68" s="115">
        <v>46.42</v>
      </c>
      <c r="F68" s="115">
        <v>40.380000000000003</v>
      </c>
      <c r="G68" s="115">
        <v>59.68</v>
      </c>
      <c r="H68" s="115">
        <v>54.73</v>
      </c>
      <c r="I68" s="115">
        <v>54.86</v>
      </c>
      <c r="J68" s="115">
        <v>69.989999999999995</v>
      </c>
      <c r="K68" s="115">
        <v>28.15</v>
      </c>
      <c r="L68" s="115">
        <v>20.420000000000002</v>
      </c>
      <c r="M68" s="115">
        <v>6.38</v>
      </c>
      <c r="N68" s="115">
        <v>13.07</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483.13</v>
      </c>
      <c r="D69" s="115">
        <v>344.32</v>
      </c>
      <c r="E69" s="115">
        <v>257.77</v>
      </c>
      <c r="F69" s="115">
        <v>210.56</v>
      </c>
      <c r="G69" s="115">
        <v>227.43</v>
      </c>
      <c r="H69" s="115">
        <v>213.81</v>
      </c>
      <c r="I69" s="115">
        <v>202.65</v>
      </c>
      <c r="J69" s="115">
        <v>261.68</v>
      </c>
      <c r="K69" s="115">
        <v>303.91000000000003</v>
      </c>
      <c r="L69" s="115">
        <v>331.03</v>
      </c>
      <c r="M69" s="115">
        <v>201.98</v>
      </c>
      <c r="N69" s="115">
        <v>137.46</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2.72</v>
      </c>
      <c r="D76" s="114">
        <v>4.87</v>
      </c>
      <c r="E76" s="114">
        <v>1.51</v>
      </c>
      <c r="F76" s="114">
        <v>1.22</v>
      </c>
      <c r="G76" s="114">
        <v>1.78</v>
      </c>
      <c r="H76" s="114">
        <v>1.42</v>
      </c>
      <c r="I76" s="114">
        <v>0.39</v>
      </c>
      <c r="J76" s="114">
        <v>4.4400000000000004</v>
      </c>
      <c r="K76" s="114">
        <v>0.31</v>
      </c>
      <c r="L76" s="114">
        <v>0.56999999999999995</v>
      </c>
      <c r="M76" s="114">
        <v>0.11</v>
      </c>
      <c r="N76" s="114">
        <v>0.65</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3.76</v>
      </c>
      <c r="D77" s="114">
        <v>14.53</v>
      </c>
      <c r="E77" s="114">
        <v>0.94</v>
      </c>
      <c r="F77" s="114">
        <v>1.58</v>
      </c>
      <c r="G77" s="114">
        <v>0.93</v>
      </c>
      <c r="H77" s="114">
        <v>1.54</v>
      </c>
      <c r="I77" s="114">
        <v>0.78</v>
      </c>
      <c r="J77" s="114">
        <v>0.12</v>
      </c>
      <c r="K77" s="114">
        <v>0.98</v>
      </c>
      <c r="L77" s="114">
        <v>0.94</v>
      </c>
      <c r="M77" s="114">
        <v>0.16</v>
      </c>
      <c r="N77" s="114">
        <v>0.22</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1.82</v>
      </c>
      <c r="D78" s="114">
        <v>1.07</v>
      </c>
      <c r="E78" s="114">
        <v>1.39</v>
      </c>
      <c r="F78" s="114">
        <v>0.61</v>
      </c>
      <c r="G78" s="114">
        <v>0.44</v>
      </c>
      <c r="H78" s="114">
        <v>1.95</v>
      </c>
      <c r="I78" s="114">
        <v>1.79</v>
      </c>
      <c r="J78" s="114">
        <v>1.89</v>
      </c>
      <c r="K78" s="114">
        <v>2.21</v>
      </c>
      <c r="L78" s="114">
        <v>0.72</v>
      </c>
      <c r="M78" s="114">
        <v>0.85</v>
      </c>
      <c r="N78" s="114">
        <v>0.1</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141.55000000000001</v>
      </c>
      <c r="D79" s="114">
        <v>45.66</v>
      </c>
      <c r="E79" s="114">
        <v>138</v>
      </c>
      <c r="F79" s="114">
        <v>120.09</v>
      </c>
      <c r="G79" s="114">
        <v>133.24</v>
      </c>
      <c r="H79" s="114">
        <v>117.7</v>
      </c>
      <c r="I79" s="114">
        <v>155.72</v>
      </c>
      <c r="J79" s="114">
        <v>251.69</v>
      </c>
      <c r="K79" s="114">
        <v>143.69</v>
      </c>
      <c r="L79" s="114">
        <v>67.81</v>
      </c>
      <c r="M79" s="114">
        <v>10.050000000000001</v>
      </c>
      <c r="N79" s="114">
        <v>19.86</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49.47</v>
      </c>
      <c r="D80" s="114">
        <v>0.06</v>
      </c>
      <c r="E80" s="114">
        <v>56.17</v>
      </c>
      <c r="F80" s="114">
        <v>1.43</v>
      </c>
      <c r="G80" s="114">
        <v>0.82</v>
      </c>
      <c r="H80" s="114">
        <v>10.93</v>
      </c>
      <c r="I80" s="114">
        <v>91.51</v>
      </c>
      <c r="J80" s="114">
        <v>196.67</v>
      </c>
      <c r="K80" s="114">
        <v>95.97</v>
      </c>
      <c r="L80" s="114">
        <v>0.64</v>
      </c>
      <c r="M80" s="114">
        <v>7.74</v>
      </c>
      <c r="N80" s="114">
        <v>0.17</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100.37</v>
      </c>
      <c r="D81" s="115">
        <v>66.069999999999993</v>
      </c>
      <c r="E81" s="115">
        <v>85.67</v>
      </c>
      <c r="F81" s="115">
        <v>122.07</v>
      </c>
      <c r="G81" s="115">
        <v>135.57</v>
      </c>
      <c r="H81" s="115">
        <v>111.69</v>
      </c>
      <c r="I81" s="115">
        <v>67.17</v>
      </c>
      <c r="J81" s="115">
        <v>61.47</v>
      </c>
      <c r="K81" s="115">
        <v>51.21</v>
      </c>
      <c r="L81" s="115">
        <v>69.400000000000006</v>
      </c>
      <c r="M81" s="115">
        <v>3.42</v>
      </c>
      <c r="N81" s="115">
        <v>20.64</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11.27</v>
      </c>
      <c r="D82" s="114">
        <v>0.69</v>
      </c>
      <c r="E82" s="114">
        <v>12.88</v>
      </c>
      <c r="F82" s="114">
        <v>9.8000000000000007</v>
      </c>
      <c r="G82" s="114">
        <v>23.61</v>
      </c>
      <c r="H82" s="114">
        <v>6.42</v>
      </c>
      <c r="I82" s="114">
        <v>16.829999999999998</v>
      </c>
      <c r="J82" s="114">
        <v>35.69</v>
      </c>
      <c r="K82" s="114">
        <v>0.15</v>
      </c>
      <c r="L82" s="114">
        <v>0.24</v>
      </c>
      <c r="M82" s="114">
        <v>0.21</v>
      </c>
      <c r="N82" s="114">
        <v>0.72</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41.52</v>
      </c>
      <c r="D84" s="114">
        <v>20.88</v>
      </c>
      <c r="E84" s="114">
        <v>43.51</v>
      </c>
      <c r="F84" s="114">
        <v>28.15</v>
      </c>
      <c r="G84" s="114">
        <v>41.15</v>
      </c>
      <c r="H84" s="114">
        <v>64.73</v>
      </c>
      <c r="I84" s="114">
        <v>53.44</v>
      </c>
      <c r="J84" s="114">
        <v>55.42</v>
      </c>
      <c r="K84" s="114">
        <v>59.66</v>
      </c>
      <c r="L84" s="114">
        <v>9.65</v>
      </c>
      <c r="M84" s="114">
        <v>1.73</v>
      </c>
      <c r="N84" s="114">
        <v>1.78</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0.83</v>
      </c>
      <c r="D85" s="114">
        <v>0</v>
      </c>
      <c r="E85" s="114">
        <v>0.99</v>
      </c>
      <c r="F85" s="114">
        <v>0.74</v>
      </c>
      <c r="G85" s="114">
        <v>0</v>
      </c>
      <c r="H85" s="114">
        <v>1.64</v>
      </c>
      <c r="I85" s="114">
        <v>0</v>
      </c>
      <c r="J85" s="114">
        <v>3.93</v>
      </c>
      <c r="K85" s="114">
        <v>0</v>
      </c>
      <c r="L85" s="114">
        <v>0</v>
      </c>
      <c r="M85" s="114">
        <v>0.06</v>
      </c>
      <c r="N85" s="114">
        <v>0</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51.95</v>
      </c>
      <c r="D86" s="115">
        <v>21.57</v>
      </c>
      <c r="E86" s="115">
        <v>55.4</v>
      </c>
      <c r="F86" s="115">
        <v>37.21</v>
      </c>
      <c r="G86" s="115">
        <v>64.760000000000005</v>
      </c>
      <c r="H86" s="115">
        <v>69.510000000000005</v>
      </c>
      <c r="I86" s="115">
        <v>70.28</v>
      </c>
      <c r="J86" s="115">
        <v>87.18</v>
      </c>
      <c r="K86" s="115">
        <v>59.82</v>
      </c>
      <c r="L86" s="115">
        <v>9.89</v>
      </c>
      <c r="M86" s="115">
        <v>1.88</v>
      </c>
      <c r="N86" s="115">
        <v>2.5</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152.33000000000001</v>
      </c>
      <c r="D87" s="115">
        <v>87.64</v>
      </c>
      <c r="E87" s="115">
        <v>141.06</v>
      </c>
      <c r="F87" s="115">
        <v>159.28</v>
      </c>
      <c r="G87" s="115">
        <v>200.33</v>
      </c>
      <c r="H87" s="115">
        <v>181.2</v>
      </c>
      <c r="I87" s="115">
        <v>137.44999999999999</v>
      </c>
      <c r="J87" s="115">
        <v>148.65</v>
      </c>
      <c r="K87" s="115">
        <v>111.02</v>
      </c>
      <c r="L87" s="115">
        <v>79.290000000000006</v>
      </c>
      <c r="M87" s="115">
        <v>5.3</v>
      </c>
      <c r="N87" s="115">
        <v>23.15</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-330.8</v>
      </c>
      <c r="D88" s="115">
        <v>-256.68</v>
      </c>
      <c r="E88" s="115">
        <v>-116.71</v>
      </c>
      <c r="F88" s="115">
        <v>-51.27</v>
      </c>
      <c r="G88" s="115">
        <v>-27.1</v>
      </c>
      <c r="H88" s="115">
        <v>-32.61</v>
      </c>
      <c r="I88" s="115">
        <v>-65.2</v>
      </c>
      <c r="J88" s="115">
        <v>-113.03</v>
      </c>
      <c r="K88" s="115">
        <v>-192.89</v>
      </c>
      <c r="L88" s="115">
        <v>-251.74</v>
      </c>
      <c r="M88" s="115">
        <v>-196.68</v>
      </c>
      <c r="N88" s="115">
        <v>-114.31</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-328.33</v>
      </c>
      <c r="D89" s="116">
        <v>-261.94</v>
      </c>
      <c r="E89" s="116">
        <v>-125.68</v>
      </c>
      <c r="F89" s="116">
        <v>-48.11</v>
      </c>
      <c r="G89" s="116">
        <v>-32.18</v>
      </c>
      <c r="H89" s="116">
        <v>-47.39</v>
      </c>
      <c r="I89" s="116">
        <v>-80.61</v>
      </c>
      <c r="J89" s="116">
        <v>-130.22</v>
      </c>
      <c r="K89" s="116">
        <v>-224.55</v>
      </c>
      <c r="L89" s="116">
        <v>-241.21</v>
      </c>
      <c r="M89" s="116">
        <v>-192.18</v>
      </c>
      <c r="N89" s="116">
        <v>-103.75</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0.92</v>
      </c>
      <c r="D90" s="114">
        <v>0</v>
      </c>
      <c r="E90" s="114">
        <v>1.1299999999999999</v>
      </c>
      <c r="F90" s="114">
        <v>0</v>
      </c>
      <c r="G90" s="114">
        <v>6.93</v>
      </c>
      <c r="H90" s="114">
        <v>1.23</v>
      </c>
      <c r="I90" s="114">
        <v>0</v>
      </c>
      <c r="J90" s="114">
        <v>0</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4.28</v>
      </c>
      <c r="D91" s="114">
        <v>0</v>
      </c>
      <c r="E91" s="114">
        <v>5.22</v>
      </c>
      <c r="F91" s="114">
        <v>8.9499999999999993</v>
      </c>
      <c r="G91" s="114">
        <v>21.21</v>
      </c>
      <c r="H91" s="114">
        <v>5.26</v>
      </c>
      <c r="I91" s="114">
        <v>6.58</v>
      </c>
      <c r="J91" s="114">
        <v>0.6</v>
      </c>
      <c r="K91" s="114">
        <v>0.01</v>
      </c>
      <c r="L91" s="114">
        <v>0</v>
      </c>
      <c r="M91" s="114">
        <v>0.08</v>
      </c>
      <c r="N91" s="114">
        <v>0</v>
      </c>
    </row>
  </sheetData>
  <mergeCells count="28">
    <mergeCell ref="A2:B3"/>
    <mergeCell ref="I1:N1"/>
    <mergeCell ref="A1:B1"/>
    <mergeCell ref="A4:A16"/>
    <mergeCell ref="B4:B16"/>
    <mergeCell ref="C4:C16"/>
    <mergeCell ref="D4:D16"/>
    <mergeCell ref="E4:E16"/>
    <mergeCell ref="C1:H1"/>
    <mergeCell ref="L6:L13"/>
    <mergeCell ref="J6:J13"/>
    <mergeCell ref="K6:K13"/>
    <mergeCell ref="I2:N3"/>
    <mergeCell ref="C2:H3"/>
    <mergeCell ref="C55:H55"/>
    <mergeCell ref="I55:N55"/>
    <mergeCell ref="M4:M16"/>
    <mergeCell ref="N4:N16"/>
    <mergeCell ref="F6:F13"/>
    <mergeCell ref="G6:G13"/>
    <mergeCell ref="F14:H16"/>
    <mergeCell ref="I14:L16"/>
    <mergeCell ref="F4:H5"/>
    <mergeCell ref="I4:L5"/>
    <mergeCell ref="H6:H13"/>
    <mergeCell ref="I6:I13"/>
    <mergeCell ref="I18:N18"/>
    <mergeCell ref="C18:H1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46</v>
      </c>
      <c r="B2" s="219"/>
      <c r="C2" s="220" t="s">
        <v>131</v>
      </c>
      <c r="D2" s="220"/>
      <c r="E2" s="220"/>
      <c r="F2" s="220"/>
      <c r="G2" s="220"/>
      <c r="H2" s="221"/>
      <c r="I2" s="222" t="s">
        <v>131</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196858</v>
      </c>
      <c r="D19" s="111">
        <v>55981</v>
      </c>
      <c r="E19" s="111">
        <v>63591</v>
      </c>
      <c r="F19" s="111">
        <v>868</v>
      </c>
      <c r="G19" s="111">
        <v>1495</v>
      </c>
      <c r="H19" s="111">
        <v>1974</v>
      </c>
      <c r="I19" s="111">
        <v>5064</v>
      </c>
      <c r="J19" s="111">
        <v>12276</v>
      </c>
      <c r="K19" s="111">
        <v>7763</v>
      </c>
      <c r="L19" s="111">
        <v>34151</v>
      </c>
      <c r="M19" s="111">
        <v>15427</v>
      </c>
      <c r="N19" s="111">
        <v>61859</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66260</v>
      </c>
      <c r="D20" s="111">
        <v>11859</v>
      </c>
      <c r="E20" s="111">
        <v>34099</v>
      </c>
      <c r="F20" s="111">
        <v>2951</v>
      </c>
      <c r="G20" s="111">
        <v>5152</v>
      </c>
      <c r="H20" s="111">
        <v>6067</v>
      </c>
      <c r="I20" s="111">
        <v>4221</v>
      </c>
      <c r="J20" s="111">
        <v>5725</v>
      </c>
      <c r="K20" s="111">
        <v>2651</v>
      </c>
      <c r="L20" s="111">
        <v>7332</v>
      </c>
      <c r="M20" s="111">
        <v>3040</v>
      </c>
      <c r="N20" s="111">
        <v>17262</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0</v>
      </c>
      <c r="D21" s="111">
        <v>0</v>
      </c>
      <c r="E21" s="111">
        <v>0</v>
      </c>
      <c r="F21" s="111">
        <v>0</v>
      </c>
      <c r="G21" s="111">
        <v>0</v>
      </c>
      <c r="H21" s="111">
        <v>0</v>
      </c>
      <c r="I21" s="111">
        <v>0</v>
      </c>
      <c r="J21" s="111">
        <v>0</v>
      </c>
      <c r="K21" s="111">
        <v>0</v>
      </c>
      <c r="L21" s="111">
        <v>0</v>
      </c>
      <c r="M21" s="111">
        <v>0</v>
      </c>
      <c r="N21" s="111">
        <v>0</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64</v>
      </c>
      <c r="D22" s="111">
        <v>0</v>
      </c>
      <c r="E22" s="111">
        <v>64</v>
      </c>
      <c r="F22" s="111">
        <v>7</v>
      </c>
      <c r="G22" s="111">
        <v>7</v>
      </c>
      <c r="H22" s="111">
        <v>45</v>
      </c>
      <c r="I22" s="111">
        <v>1</v>
      </c>
      <c r="J22" s="111">
        <v>3</v>
      </c>
      <c r="K22" s="111">
        <v>0</v>
      </c>
      <c r="L22" s="111">
        <v>2</v>
      </c>
      <c r="M22" s="111">
        <v>0</v>
      </c>
      <c r="N22" s="111">
        <v>0</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61299</v>
      </c>
      <c r="D23" s="111">
        <v>24751</v>
      </c>
      <c r="E23" s="111">
        <v>12443</v>
      </c>
      <c r="F23" s="111">
        <v>881</v>
      </c>
      <c r="G23" s="111">
        <v>1168</v>
      </c>
      <c r="H23" s="111">
        <v>1457</v>
      </c>
      <c r="I23" s="111">
        <v>1311</v>
      </c>
      <c r="J23" s="111">
        <v>2225</v>
      </c>
      <c r="K23" s="111">
        <v>1318</v>
      </c>
      <c r="L23" s="111">
        <v>4084</v>
      </c>
      <c r="M23" s="111">
        <v>2847</v>
      </c>
      <c r="N23" s="111">
        <v>21258</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9171</v>
      </c>
      <c r="D24" s="111">
        <v>3600</v>
      </c>
      <c r="E24" s="111">
        <v>3912</v>
      </c>
      <c r="F24" s="111">
        <v>90</v>
      </c>
      <c r="G24" s="111">
        <v>228</v>
      </c>
      <c r="H24" s="111">
        <v>159</v>
      </c>
      <c r="I24" s="111">
        <v>154</v>
      </c>
      <c r="J24" s="111">
        <v>326</v>
      </c>
      <c r="K24" s="111">
        <v>363</v>
      </c>
      <c r="L24" s="111">
        <v>2591</v>
      </c>
      <c r="M24" s="111">
        <v>300</v>
      </c>
      <c r="N24" s="111">
        <v>1358</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315311</v>
      </c>
      <c r="D25" s="113">
        <v>88991</v>
      </c>
      <c r="E25" s="113">
        <v>106285</v>
      </c>
      <c r="F25" s="113">
        <v>4616</v>
      </c>
      <c r="G25" s="113">
        <v>7592</v>
      </c>
      <c r="H25" s="113">
        <v>9384</v>
      </c>
      <c r="I25" s="113">
        <v>10443</v>
      </c>
      <c r="J25" s="113">
        <v>19904</v>
      </c>
      <c r="K25" s="113">
        <v>11369</v>
      </c>
      <c r="L25" s="113">
        <v>42977</v>
      </c>
      <c r="M25" s="113">
        <v>21014</v>
      </c>
      <c r="N25" s="113">
        <v>99020</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64586</v>
      </c>
      <c r="D26" s="111">
        <v>9696</v>
      </c>
      <c r="E26" s="111">
        <v>37962</v>
      </c>
      <c r="F26" s="111">
        <v>7554</v>
      </c>
      <c r="G26" s="111">
        <v>11278</v>
      </c>
      <c r="H26" s="111">
        <v>7811</v>
      </c>
      <c r="I26" s="111">
        <v>3482</v>
      </c>
      <c r="J26" s="111">
        <v>4501</v>
      </c>
      <c r="K26" s="111">
        <v>1467</v>
      </c>
      <c r="L26" s="111">
        <v>1869</v>
      </c>
      <c r="M26" s="111">
        <v>1053</v>
      </c>
      <c r="N26" s="111">
        <v>15874</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25500</v>
      </c>
      <c r="D27" s="111">
        <v>2933</v>
      </c>
      <c r="E27" s="111">
        <v>12307</v>
      </c>
      <c r="F27" s="111">
        <v>2864</v>
      </c>
      <c r="G27" s="111">
        <v>4415</v>
      </c>
      <c r="H27" s="111">
        <v>2944</v>
      </c>
      <c r="I27" s="111">
        <v>966</v>
      </c>
      <c r="J27" s="111">
        <v>1059</v>
      </c>
      <c r="K27" s="111">
        <v>59</v>
      </c>
      <c r="L27" s="111">
        <v>0</v>
      </c>
      <c r="M27" s="111">
        <v>0</v>
      </c>
      <c r="N27" s="111">
        <v>10259</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0</v>
      </c>
      <c r="D28" s="111">
        <v>0</v>
      </c>
      <c r="E28" s="111">
        <v>0</v>
      </c>
      <c r="F28" s="111">
        <v>0</v>
      </c>
      <c r="G28" s="111">
        <v>0</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3658</v>
      </c>
      <c r="D29" s="111">
        <v>23</v>
      </c>
      <c r="E29" s="111">
        <v>18</v>
      </c>
      <c r="F29" s="111">
        <v>0</v>
      </c>
      <c r="G29" s="111">
        <v>1</v>
      </c>
      <c r="H29" s="111">
        <v>2</v>
      </c>
      <c r="I29" s="111">
        <v>0</v>
      </c>
      <c r="J29" s="111">
        <v>0</v>
      </c>
      <c r="K29" s="111">
        <v>14</v>
      </c>
      <c r="L29" s="111">
        <v>2</v>
      </c>
      <c r="M29" s="111">
        <v>0</v>
      </c>
      <c r="N29" s="111">
        <v>3617</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2359</v>
      </c>
      <c r="D30" s="111">
        <v>0</v>
      </c>
      <c r="E30" s="111">
        <v>2074</v>
      </c>
      <c r="F30" s="111">
        <v>130</v>
      </c>
      <c r="G30" s="111">
        <v>1046</v>
      </c>
      <c r="H30" s="111">
        <v>346</v>
      </c>
      <c r="I30" s="111">
        <v>136</v>
      </c>
      <c r="J30" s="111">
        <v>273</v>
      </c>
      <c r="K30" s="111">
        <v>124</v>
      </c>
      <c r="L30" s="111">
        <v>19</v>
      </c>
      <c r="M30" s="111">
        <v>285</v>
      </c>
      <c r="N30" s="111">
        <v>0</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65884</v>
      </c>
      <c r="D31" s="113">
        <v>9720</v>
      </c>
      <c r="E31" s="113">
        <v>35906</v>
      </c>
      <c r="F31" s="113">
        <v>7424</v>
      </c>
      <c r="G31" s="113">
        <v>10232</v>
      </c>
      <c r="H31" s="113">
        <v>7467</v>
      </c>
      <c r="I31" s="113">
        <v>3346</v>
      </c>
      <c r="J31" s="113">
        <v>4228</v>
      </c>
      <c r="K31" s="113">
        <v>1358</v>
      </c>
      <c r="L31" s="113">
        <v>1851</v>
      </c>
      <c r="M31" s="113">
        <v>768</v>
      </c>
      <c r="N31" s="113">
        <v>19491</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381195</v>
      </c>
      <c r="D32" s="113">
        <v>98711</v>
      </c>
      <c r="E32" s="113">
        <v>142191</v>
      </c>
      <c r="F32" s="113">
        <v>12040</v>
      </c>
      <c r="G32" s="113">
        <v>17824</v>
      </c>
      <c r="H32" s="113">
        <v>16850</v>
      </c>
      <c r="I32" s="113">
        <v>13789</v>
      </c>
      <c r="J32" s="113">
        <v>24132</v>
      </c>
      <c r="K32" s="113">
        <v>12727</v>
      </c>
      <c r="L32" s="113">
        <v>44828</v>
      </c>
      <c r="M32" s="113">
        <v>21782</v>
      </c>
      <c r="N32" s="113">
        <v>118511</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1389</v>
      </c>
      <c r="D39" s="111">
        <v>491</v>
      </c>
      <c r="E39" s="111">
        <v>553</v>
      </c>
      <c r="F39" s="111">
        <v>89</v>
      </c>
      <c r="G39" s="111">
        <v>119</v>
      </c>
      <c r="H39" s="111">
        <v>105</v>
      </c>
      <c r="I39" s="111">
        <v>24</v>
      </c>
      <c r="J39" s="111">
        <v>80</v>
      </c>
      <c r="K39" s="111">
        <v>35</v>
      </c>
      <c r="L39" s="111">
        <v>100</v>
      </c>
      <c r="M39" s="111">
        <v>288</v>
      </c>
      <c r="N39" s="111">
        <v>57</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222</v>
      </c>
      <c r="D40" s="111">
        <v>128</v>
      </c>
      <c r="E40" s="111">
        <v>71</v>
      </c>
      <c r="F40" s="111">
        <v>6</v>
      </c>
      <c r="G40" s="111">
        <v>7</v>
      </c>
      <c r="H40" s="111">
        <v>13</v>
      </c>
      <c r="I40" s="111">
        <v>13</v>
      </c>
      <c r="J40" s="111">
        <v>11</v>
      </c>
      <c r="K40" s="111">
        <v>20</v>
      </c>
      <c r="L40" s="111">
        <v>0</v>
      </c>
      <c r="M40" s="111">
        <v>2</v>
      </c>
      <c r="N40" s="111">
        <v>21</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60689</v>
      </c>
      <c r="D41" s="111">
        <v>24102</v>
      </c>
      <c r="E41" s="111">
        <v>12162</v>
      </c>
      <c r="F41" s="111">
        <v>20</v>
      </c>
      <c r="G41" s="111">
        <v>53</v>
      </c>
      <c r="H41" s="111">
        <v>227</v>
      </c>
      <c r="I41" s="111">
        <v>1124</v>
      </c>
      <c r="J41" s="111">
        <v>2711</v>
      </c>
      <c r="K41" s="111">
        <v>1797</v>
      </c>
      <c r="L41" s="111">
        <v>6229</v>
      </c>
      <c r="M41" s="111">
        <v>3408</v>
      </c>
      <c r="N41" s="111">
        <v>21017</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87603</v>
      </c>
      <c r="D42" s="111">
        <v>28610</v>
      </c>
      <c r="E42" s="111">
        <v>14224</v>
      </c>
      <c r="F42" s="111">
        <v>286</v>
      </c>
      <c r="G42" s="111">
        <v>512</v>
      </c>
      <c r="H42" s="111">
        <v>771</v>
      </c>
      <c r="I42" s="111">
        <v>712</v>
      </c>
      <c r="J42" s="111">
        <v>2856</v>
      </c>
      <c r="K42" s="111">
        <v>1359</v>
      </c>
      <c r="L42" s="111">
        <v>7728</v>
      </c>
      <c r="M42" s="111">
        <v>2856</v>
      </c>
      <c r="N42" s="111">
        <v>41912</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9171</v>
      </c>
      <c r="D43" s="111">
        <v>3600</v>
      </c>
      <c r="E43" s="111">
        <v>3912</v>
      </c>
      <c r="F43" s="111">
        <v>90</v>
      </c>
      <c r="G43" s="111">
        <v>228</v>
      </c>
      <c r="H43" s="111">
        <v>159</v>
      </c>
      <c r="I43" s="111">
        <v>154</v>
      </c>
      <c r="J43" s="111">
        <v>326</v>
      </c>
      <c r="K43" s="111">
        <v>363</v>
      </c>
      <c r="L43" s="111">
        <v>2591</v>
      </c>
      <c r="M43" s="111">
        <v>300</v>
      </c>
      <c r="N43" s="111">
        <v>1358</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140732</v>
      </c>
      <c r="D44" s="113">
        <v>49732</v>
      </c>
      <c r="E44" s="113">
        <v>23097</v>
      </c>
      <c r="F44" s="113">
        <v>311</v>
      </c>
      <c r="G44" s="113">
        <v>462</v>
      </c>
      <c r="H44" s="113">
        <v>956</v>
      </c>
      <c r="I44" s="113">
        <v>1720</v>
      </c>
      <c r="J44" s="113">
        <v>5333</v>
      </c>
      <c r="K44" s="113">
        <v>2848</v>
      </c>
      <c r="L44" s="113">
        <v>11466</v>
      </c>
      <c r="M44" s="113">
        <v>6255</v>
      </c>
      <c r="N44" s="113">
        <v>61648</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27129</v>
      </c>
      <c r="D45" s="111">
        <v>2770</v>
      </c>
      <c r="E45" s="111">
        <v>12389</v>
      </c>
      <c r="F45" s="111">
        <v>3443</v>
      </c>
      <c r="G45" s="111">
        <v>3380</v>
      </c>
      <c r="H45" s="111">
        <v>2526</v>
      </c>
      <c r="I45" s="111">
        <v>818</v>
      </c>
      <c r="J45" s="111">
        <v>1122</v>
      </c>
      <c r="K45" s="111">
        <v>233</v>
      </c>
      <c r="L45" s="111">
        <v>867</v>
      </c>
      <c r="M45" s="111">
        <v>231</v>
      </c>
      <c r="N45" s="111">
        <v>11739</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4967</v>
      </c>
      <c r="D47" s="111">
        <v>50</v>
      </c>
      <c r="E47" s="111">
        <v>4545</v>
      </c>
      <c r="F47" s="111">
        <v>1215</v>
      </c>
      <c r="G47" s="111">
        <v>1365</v>
      </c>
      <c r="H47" s="111">
        <v>561</v>
      </c>
      <c r="I47" s="111">
        <v>703</v>
      </c>
      <c r="J47" s="111">
        <v>430</v>
      </c>
      <c r="K47" s="111">
        <v>214</v>
      </c>
      <c r="L47" s="111">
        <v>58</v>
      </c>
      <c r="M47" s="111">
        <v>287</v>
      </c>
      <c r="N47" s="111">
        <v>86</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2359</v>
      </c>
      <c r="D48" s="111">
        <v>0</v>
      </c>
      <c r="E48" s="111">
        <v>2074</v>
      </c>
      <c r="F48" s="111">
        <v>130</v>
      </c>
      <c r="G48" s="111">
        <v>1046</v>
      </c>
      <c r="H48" s="111">
        <v>346</v>
      </c>
      <c r="I48" s="111">
        <v>136</v>
      </c>
      <c r="J48" s="111">
        <v>273</v>
      </c>
      <c r="K48" s="111">
        <v>124</v>
      </c>
      <c r="L48" s="111">
        <v>19</v>
      </c>
      <c r="M48" s="111">
        <v>285</v>
      </c>
      <c r="N48" s="111">
        <v>0</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29737</v>
      </c>
      <c r="D49" s="113">
        <v>2819</v>
      </c>
      <c r="E49" s="113">
        <v>14859</v>
      </c>
      <c r="F49" s="113">
        <v>4527</v>
      </c>
      <c r="G49" s="113">
        <v>3699</v>
      </c>
      <c r="H49" s="113">
        <v>2740</v>
      </c>
      <c r="I49" s="113">
        <v>1385</v>
      </c>
      <c r="J49" s="113">
        <v>1279</v>
      </c>
      <c r="K49" s="113">
        <v>323</v>
      </c>
      <c r="L49" s="113">
        <v>906</v>
      </c>
      <c r="M49" s="113">
        <v>233</v>
      </c>
      <c r="N49" s="113">
        <v>11825</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170469</v>
      </c>
      <c r="D50" s="113">
        <v>52552</v>
      </c>
      <c r="E50" s="113">
        <v>37956</v>
      </c>
      <c r="F50" s="113">
        <v>4838</v>
      </c>
      <c r="G50" s="113">
        <v>4161</v>
      </c>
      <c r="H50" s="113">
        <v>3696</v>
      </c>
      <c r="I50" s="113">
        <v>3105</v>
      </c>
      <c r="J50" s="113">
        <v>6612</v>
      </c>
      <c r="K50" s="113">
        <v>3172</v>
      </c>
      <c r="L50" s="113">
        <v>12372</v>
      </c>
      <c r="M50" s="113">
        <v>6488</v>
      </c>
      <c r="N50" s="113">
        <v>73473</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-210727</v>
      </c>
      <c r="D51" s="113">
        <v>-46159</v>
      </c>
      <c r="E51" s="113">
        <v>-104235</v>
      </c>
      <c r="F51" s="113">
        <v>-7202</v>
      </c>
      <c r="G51" s="113">
        <v>-13664</v>
      </c>
      <c r="H51" s="113">
        <v>-13154</v>
      </c>
      <c r="I51" s="113">
        <v>-10684</v>
      </c>
      <c r="J51" s="113">
        <v>-17520</v>
      </c>
      <c r="K51" s="113">
        <v>-9555</v>
      </c>
      <c r="L51" s="113">
        <v>-32456</v>
      </c>
      <c r="M51" s="113">
        <v>-15295</v>
      </c>
      <c r="N51" s="113">
        <v>-45038</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-174579</v>
      </c>
      <c r="D52" s="112">
        <v>-39259</v>
      </c>
      <c r="E52" s="112">
        <v>-83188</v>
      </c>
      <c r="F52" s="112">
        <v>-4305</v>
      </c>
      <c r="G52" s="112">
        <v>-7130</v>
      </c>
      <c r="H52" s="112">
        <v>-8428</v>
      </c>
      <c r="I52" s="112">
        <v>-8722</v>
      </c>
      <c r="J52" s="112">
        <v>-14571</v>
      </c>
      <c r="K52" s="112">
        <v>-8521</v>
      </c>
      <c r="L52" s="112">
        <v>-31511</v>
      </c>
      <c r="M52" s="112">
        <v>-14759</v>
      </c>
      <c r="N52" s="112">
        <v>-37372</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1267</v>
      </c>
      <c r="D53" s="111">
        <v>0</v>
      </c>
      <c r="E53" s="111">
        <v>1267</v>
      </c>
      <c r="F53" s="111">
        <v>169</v>
      </c>
      <c r="G53" s="111">
        <v>849</v>
      </c>
      <c r="H53" s="111">
        <v>249</v>
      </c>
      <c r="I53" s="111">
        <v>0</v>
      </c>
      <c r="J53" s="111">
        <v>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574</v>
      </c>
      <c r="D54" s="111">
        <v>0</v>
      </c>
      <c r="E54" s="111">
        <v>574</v>
      </c>
      <c r="F54" s="111">
        <v>56</v>
      </c>
      <c r="G54" s="111">
        <v>73</v>
      </c>
      <c r="H54" s="111">
        <v>354</v>
      </c>
      <c r="I54" s="111">
        <v>49</v>
      </c>
      <c r="J54" s="111">
        <v>42</v>
      </c>
      <c r="K54" s="111">
        <v>0</v>
      </c>
      <c r="L54" s="111">
        <v>0</v>
      </c>
      <c r="M54" s="111">
        <v>0</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122.2</v>
      </c>
      <c r="D56" s="114">
        <v>184.23</v>
      </c>
      <c r="E56" s="114">
        <v>48.65</v>
      </c>
      <c r="F56" s="114">
        <v>10.72</v>
      </c>
      <c r="G56" s="114">
        <v>8.81</v>
      </c>
      <c r="H56" s="114">
        <v>8.06</v>
      </c>
      <c r="I56" s="114">
        <v>30.7</v>
      </c>
      <c r="J56" s="114">
        <v>57.69</v>
      </c>
      <c r="K56" s="114">
        <v>55.79</v>
      </c>
      <c r="L56" s="114">
        <v>115.92</v>
      </c>
      <c r="M56" s="114">
        <v>19.84</v>
      </c>
      <c r="N56" s="114">
        <v>47.33</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41.13</v>
      </c>
      <c r="D57" s="114">
        <v>39.03</v>
      </c>
      <c r="E57" s="114">
        <v>26.09</v>
      </c>
      <c r="F57" s="114">
        <v>36.44</v>
      </c>
      <c r="G57" s="114">
        <v>30.36</v>
      </c>
      <c r="H57" s="114">
        <v>24.78</v>
      </c>
      <c r="I57" s="114">
        <v>25.58</v>
      </c>
      <c r="J57" s="114">
        <v>26.9</v>
      </c>
      <c r="K57" s="114">
        <v>19.05</v>
      </c>
      <c r="L57" s="114">
        <v>24.89</v>
      </c>
      <c r="M57" s="114">
        <v>3.91</v>
      </c>
      <c r="N57" s="114">
        <v>13.21</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0</v>
      </c>
      <c r="D58" s="114">
        <v>0</v>
      </c>
      <c r="E58" s="114">
        <v>0</v>
      </c>
      <c r="F58" s="114">
        <v>0</v>
      </c>
      <c r="G58" s="114">
        <v>0</v>
      </c>
      <c r="H58" s="114">
        <v>0</v>
      </c>
      <c r="I58" s="114">
        <v>0</v>
      </c>
      <c r="J58" s="114">
        <v>0</v>
      </c>
      <c r="K58" s="114">
        <v>0</v>
      </c>
      <c r="L58" s="114">
        <v>0</v>
      </c>
      <c r="M58" s="114">
        <v>0</v>
      </c>
      <c r="N58" s="114">
        <v>0</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0.04</v>
      </c>
      <c r="D59" s="114">
        <v>0</v>
      </c>
      <c r="E59" s="114">
        <v>0.05</v>
      </c>
      <c r="F59" s="114">
        <v>0.08</v>
      </c>
      <c r="G59" s="114">
        <v>0.04</v>
      </c>
      <c r="H59" s="114">
        <v>0.19</v>
      </c>
      <c r="I59" s="114">
        <v>0</v>
      </c>
      <c r="J59" s="114">
        <v>0.01</v>
      </c>
      <c r="K59" s="114">
        <v>0</v>
      </c>
      <c r="L59" s="114">
        <v>0.01</v>
      </c>
      <c r="M59" s="114">
        <v>0</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38.049999999999997</v>
      </c>
      <c r="D60" s="114">
        <v>81.459999999999994</v>
      </c>
      <c r="E60" s="114">
        <v>9.52</v>
      </c>
      <c r="F60" s="114">
        <v>10.88</v>
      </c>
      <c r="G60" s="114">
        <v>6.88</v>
      </c>
      <c r="H60" s="114">
        <v>5.95</v>
      </c>
      <c r="I60" s="114">
        <v>7.95</v>
      </c>
      <c r="J60" s="114">
        <v>10.46</v>
      </c>
      <c r="K60" s="114">
        <v>9.4700000000000006</v>
      </c>
      <c r="L60" s="114">
        <v>13.86</v>
      </c>
      <c r="M60" s="114">
        <v>3.66</v>
      </c>
      <c r="N60" s="114">
        <v>16.260000000000002</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5.69</v>
      </c>
      <c r="D61" s="114">
        <v>11.85</v>
      </c>
      <c r="E61" s="114">
        <v>2.99</v>
      </c>
      <c r="F61" s="114">
        <v>1.1100000000000001</v>
      </c>
      <c r="G61" s="114">
        <v>1.35</v>
      </c>
      <c r="H61" s="114">
        <v>0.65</v>
      </c>
      <c r="I61" s="114">
        <v>0.93</v>
      </c>
      <c r="J61" s="114">
        <v>1.53</v>
      </c>
      <c r="K61" s="114">
        <v>2.61</v>
      </c>
      <c r="L61" s="114">
        <v>8.8000000000000007</v>
      </c>
      <c r="M61" s="114">
        <v>0.39</v>
      </c>
      <c r="N61" s="114">
        <v>1.04</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195.73</v>
      </c>
      <c r="D62" s="115">
        <v>292.87</v>
      </c>
      <c r="E62" s="115">
        <v>81.319999999999993</v>
      </c>
      <c r="F62" s="115">
        <v>57</v>
      </c>
      <c r="G62" s="115">
        <v>44.74</v>
      </c>
      <c r="H62" s="115">
        <v>38.32</v>
      </c>
      <c r="I62" s="115">
        <v>63.3</v>
      </c>
      <c r="J62" s="115">
        <v>93.53</v>
      </c>
      <c r="K62" s="115">
        <v>81.7</v>
      </c>
      <c r="L62" s="115">
        <v>145.88999999999999</v>
      </c>
      <c r="M62" s="115">
        <v>27.02</v>
      </c>
      <c r="N62" s="115">
        <v>75.760000000000005</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40.090000000000003</v>
      </c>
      <c r="D63" s="114">
        <v>31.91</v>
      </c>
      <c r="E63" s="114">
        <v>29.04</v>
      </c>
      <c r="F63" s="114">
        <v>93.28</v>
      </c>
      <c r="G63" s="114">
        <v>66.459999999999994</v>
      </c>
      <c r="H63" s="114">
        <v>31.9</v>
      </c>
      <c r="I63" s="114">
        <v>21.11</v>
      </c>
      <c r="J63" s="114">
        <v>21.15</v>
      </c>
      <c r="K63" s="114">
        <v>10.54</v>
      </c>
      <c r="L63" s="114">
        <v>6.34</v>
      </c>
      <c r="M63" s="114">
        <v>1.35</v>
      </c>
      <c r="N63" s="114">
        <v>12.15</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15.83</v>
      </c>
      <c r="D64" s="114">
        <v>9.65</v>
      </c>
      <c r="E64" s="114">
        <v>9.42</v>
      </c>
      <c r="F64" s="114">
        <v>35.36</v>
      </c>
      <c r="G64" s="114">
        <v>26.02</v>
      </c>
      <c r="H64" s="114">
        <v>12.02</v>
      </c>
      <c r="I64" s="114">
        <v>5.86</v>
      </c>
      <c r="J64" s="114">
        <v>4.9800000000000004</v>
      </c>
      <c r="K64" s="114">
        <v>0.42</v>
      </c>
      <c r="L64" s="114">
        <v>0</v>
      </c>
      <c r="M64" s="114">
        <v>0</v>
      </c>
      <c r="N64" s="114">
        <v>7.85</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v>
      </c>
      <c r="D65" s="114">
        <v>0</v>
      </c>
      <c r="E65" s="114">
        <v>0</v>
      </c>
      <c r="F65" s="114">
        <v>0</v>
      </c>
      <c r="G65" s="114">
        <v>0</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2.27</v>
      </c>
      <c r="D66" s="114">
        <v>0.08</v>
      </c>
      <c r="E66" s="114">
        <v>0.01</v>
      </c>
      <c r="F66" s="114">
        <v>0</v>
      </c>
      <c r="G66" s="114">
        <v>0</v>
      </c>
      <c r="H66" s="114">
        <v>0.01</v>
      </c>
      <c r="I66" s="114">
        <v>0</v>
      </c>
      <c r="J66" s="114">
        <v>0</v>
      </c>
      <c r="K66" s="114">
        <v>0.1</v>
      </c>
      <c r="L66" s="114">
        <v>0.01</v>
      </c>
      <c r="M66" s="114">
        <v>0</v>
      </c>
      <c r="N66" s="114">
        <v>2.77</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1.46</v>
      </c>
      <c r="D67" s="114">
        <v>0</v>
      </c>
      <c r="E67" s="114">
        <v>1.59</v>
      </c>
      <c r="F67" s="114">
        <v>1.61</v>
      </c>
      <c r="G67" s="114">
        <v>6.17</v>
      </c>
      <c r="H67" s="114">
        <v>1.41</v>
      </c>
      <c r="I67" s="114">
        <v>0.82</v>
      </c>
      <c r="J67" s="114">
        <v>1.28</v>
      </c>
      <c r="K67" s="114">
        <v>0.89</v>
      </c>
      <c r="L67" s="114">
        <v>7.0000000000000007E-2</v>
      </c>
      <c r="M67" s="114">
        <v>0.37</v>
      </c>
      <c r="N67" s="114">
        <v>0</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40.9</v>
      </c>
      <c r="D68" s="115">
        <v>31.99</v>
      </c>
      <c r="E68" s="115">
        <v>27.47</v>
      </c>
      <c r="F68" s="115">
        <v>91.67</v>
      </c>
      <c r="G68" s="115">
        <v>60.3</v>
      </c>
      <c r="H68" s="115">
        <v>30.49</v>
      </c>
      <c r="I68" s="115">
        <v>20.28</v>
      </c>
      <c r="J68" s="115">
        <v>19.87</v>
      </c>
      <c r="K68" s="115">
        <v>9.76</v>
      </c>
      <c r="L68" s="115">
        <v>6.28</v>
      </c>
      <c r="M68" s="115">
        <v>0.99</v>
      </c>
      <c r="N68" s="115">
        <v>14.91</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236.63</v>
      </c>
      <c r="D69" s="115">
        <v>324.85000000000002</v>
      </c>
      <c r="E69" s="115">
        <v>108.79</v>
      </c>
      <c r="F69" s="115">
        <v>148.66999999999999</v>
      </c>
      <c r="G69" s="115">
        <v>105.04</v>
      </c>
      <c r="H69" s="115">
        <v>68.819999999999993</v>
      </c>
      <c r="I69" s="115">
        <v>83.58</v>
      </c>
      <c r="J69" s="115">
        <v>113.4</v>
      </c>
      <c r="K69" s="115">
        <v>91.46</v>
      </c>
      <c r="L69" s="115">
        <v>152.16999999999999</v>
      </c>
      <c r="M69" s="115">
        <v>28.01</v>
      </c>
      <c r="N69" s="115">
        <v>90.67</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0.86</v>
      </c>
      <c r="D76" s="114">
        <v>1.62</v>
      </c>
      <c r="E76" s="114">
        <v>0.42</v>
      </c>
      <c r="F76" s="114">
        <v>1.1000000000000001</v>
      </c>
      <c r="G76" s="114">
        <v>0.7</v>
      </c>
      <c r="H76" s="114">
        <v>0.43</v>
      </c>
      <c r="I76" s="114">
        <v>0.15</v>
      </c>
      <c r="J76" s="114">
        <v>0.38</v>
      </c>
      <c r="K76" s="114">
        <v>0.25</v>
      </c>
      <c r="L76" s="114">
        <v>0.34</v>
      </c>
      <c r="M76" s="114">
        <v>0.37</v>
      </c>
      <c r="N76" s="114">
        <v>0.04</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0.14000000000000001</v>
      </c>
      <c r="D77" s="114">
        <v>0.42</v>
      </c>
      <c r="E77" s="114">
        <v>0.05</v>
      </c>
      <c r="F77" s="114">
        <v>7.0000000000000007E-2</v>
      </c>
      <c r="G77" s="114">
        <v>0.04</v>
      </c>
      <c r="H77" s="114">
        <v>0.05</v>
      </c>
      <c r="I77" s="114">
        <v>0.08</v>
      </c>
      <c r="J77" s="114">
        <v>0.05</v>
      </c>
      <c r="K77" s="114">
        <v>0.14000000000000001</v>
      </c>
      <c r="L77" s="114">
        <v>0</v>
      </c>
      <c r="M77" s="114">
        <v>0</v>
      </c>
      <c r="N77" s="114">
        <v>0.02</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37.67</v>
      </c>
      <c r="D78" s="114">
        <v>79.319999999999993</v>
      </c>
      <c r="E78" s="114">
        <v>9.3000000000000007</v>
      </c>
      <c r="F78" s="114">
        <v>0.25</v>
      </c>
      <c r="G78" s="114">
        <v>0.31</v>
      </c>
      <c r="H78" s="114">
        <v>0.93</v>
      </c>
      <c r="I78" s="114">
        <v>6.81</v>
      </c>
      <c r="J78" s="114">
        <v>12.74</v>
      </c>
      <c r="K78" s="114">
        <v>12.92</v>
      </c>
      <c r="L78" s="114">
        <v>21.15</v>
      </c>
      <c r="M78" s="114">
        <v>4.38</v>
      </c>
      <c r="N78" s="114">
        <v>16.079999999999998</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54.38</v>
      </c>
      <c r="D79" s="114">
        <v>94.16</v>
      </c>
      <c r="E79" s="114">
        <v>10.88</v>
      </c>
      <c r="F79" s="114">
        <v>3.53</v>
      </c>
      <c r="G79" s="114">
        <v>3.02</v>
      </c>
      <c r="H79" s="114">
        <v>3.15</v>
      </c>
      <c r="I79" s="114">
        <v>4.32</v>
      </c>
      <c r="J79" s="114">
        <v>13.42</v>
      </c>
      <c r="K79" s="114">
        <v>9.77</v>
      </c>
      <c r="L79" s="114">
        <v>26.23</v>
      </c>
      <c r="M79" s="114">
        <v>3.67</v>
      </c>
      <c r="N79" s="114">
        <v>32.07</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5.69</v>
      </c>
      <c r="D80" s="114">
        <v>11.85</v>
      </c>
      <c r="E80" s="114">
        <v>2.99</v>
      </c>
      <c r="F80" s="114">
        <v>1.1100000000000001</v>
      </c>
      <c r="G80" s="114">
        <v>1.35</v>
      </c>
      <c r="H80" s="114">
        <v>0.65</v>
      </c>
      <c r="I80" s="114">
        <v>0.93</v>
      </c>
      <c r="J80" s="114">
        <v>1.53</v>
      </c>
      <c r="K80" s="114">
        <v>2.61</v>
      </c>
      <c r="L80" s="114">
        <v>8.8000000000000007</v>
      </c>
      <c r="M80" s="114">
        <v>0.39</v>
      </c>
      <c r="N80" s="114">
        <v>1.04</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87.36</v>
      </c>
      <c r="D81" s="115">
        <v>163.66999999999999</v>
      </c>
      <c r="E81" s="115">
        <v>17.670000000000002</v>
      </c>
      <c r="F81" s="115">
        <v>3.84</v>
      </c>
      <c r="G81" s="115">
        <v>2.72</v>
      </c>
      <c r="H81" s="115">
        <v>3.9</v>
      </c>
      <c r="I81" s="115">
        <v>10.43</v>
      </c>
      <c r="J81" s="115">
        <v>25.06</v>
      </c>
      <c r="K81" s="115">
        <v>20.47</v>
      </c>
      <c r="L81" s="115">
        <v>38.92</v>
      </c>
      <c r="M81" s="115">
        <v>8.0399999999999991</v>
      </c>
      <c r="N81" s="115">
        <v>47.17</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16.84</v>
      </c>
      <c r="D82" s="114">
        <v>9.1199999999999992</v>
      </c>
      <c r="E82" s="114">
        <v>9.48</v>
      </c>
      <c r="F82" s="114">
        <v>42.51</v>
      </c>
      <c r="G82" s="114">
        <v>19.920000000000002</v>
      </c>
      <c r="H82" s="114">
        <v>10.31</v>
      </c>
      <c r="I82" s="114">
        <v>4.96</v>
      </c>
      <c r="J82" s="114">
        <v>5.27</v>
      </c>
      <c r="K82" s="114">
        <v>1.67</v>
      </c>
      <c r="L82" s="114">
        <v>2.94</v>
      </c>
      <c r="M82" s="114">
        <v>0.3</v>
      </c>
      <c r="N82" s="114">
        <v>8.98</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3.08</v>
      </c>
      <c r="D84" s="114">
        <v>0.16</v>
      </c>
      <c r="E84" s="114">
        <v>3.48</v>
      </c>
      <c r="F84" s="114">
        <v>15</v>
      </c>
      <c r="G84" s="114">
        <v>8.0399999999999991</v>
      </c>
      <c r="H84" s="114">
        <v>2.29</v>
      </c>
      <c r="I84" s="114">
        <v>4.26</v>
      </c>
      <c r="J84" s="114">
        <v>2.02</v>
      </c>
      <c r="K84" s="114">
        <v>1.54</v>
      </c>
      <c r="L84" s="114">
        <v>0.2</v>
      </c>
      <c r="M84" s="114">
        <v>0.37</v>
      </c>
      <c r="N84" s="114">
        <v>7.0000000000000007E-2</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1.46</v>
      </c>
      <c r="D85" s="114">
        <v>0</v>
      </c>
      <c r="E85" s="114">
        <v>1.59</v>
      </c>
      <c r="F85" s="114">
        <v>1.61</v>
      </c>
      <c r="G85" s="114">
        <v>6.17</v>
      </c>
      <c r="H85" s="114">
        <v>1.41</v>
      </c>
      <c r="I85" s="114">
        <v>0.82</v>
      </c>
      <c r="J85" s="114">
        <v>1.28</v>
      </c>
      <c r="K85" s="114">
        <v>0.89</v>
      </c>
      <c r="L85" s="114">
        <v>7.0000000000000007E-2</v>
      </c>
      <c r="M85" s="114">
        <v>0.37</v>
      </c>
      <c r="N85" s="114">
        <v>0</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18.46</v>
      </c>
      <c r="D86" s="115">
        <v>9.2799999999999994</v>
      </c>
      <c r="E86" s="115">
        <v>11.37</v>
      </c>
      <c r="F86" s="115">
        <v>55.9</v>
      </c>
      <c r="G86" s="115">
        <v>21.8</v>
      </c>
      <c r="H86" s="115">
        <v>11.19</v>
      </c>
      <c r="I86" s="115">
        <v>8.39</v>
      </c>
      <c r="J86" s="115">
        <v>6.01</v>
      </c>
      <c r="K86" s="115">
        <v>2.3199999999999998</v>
      </c>
      <c r="L86" s="115">
        <v>3.08</v>
      </c>
      <c r="M86" s="115">
        <v>0.3</v>
      </c>
      <c r="N86" s="115">
        <v>9.0500000000000007</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105.82</v>
      </c>
      <c r="D87" s="115">
        <v>172.95</v>
      </c>
      <c r="E87" s="115">
        <v>29.04</v>
      </c>
      <c r="F87" s="115">
        <v>59.74</v>
      </c>
      <c r="G87" s="115">
        <v>24.52</v>
      </c>
      <c r="H87" s="115">
        <v>15.1</v>
      </c>
      <c r="I87" s="115">
        <v>18.82</v>
      </c>
      <c r="J87" s="115">
        <v>31.07</v>
      </c>
      <c r="K87" s="115">
        <v>22.79</v>
      </c>
      <c r="L87" s="115">
        <v>42</v>
      </c>
      <c r="M87" s="115">
        <v>8.34</v>
      </c>
      <c r="N87" s="115">
        <v>56.21</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-130.81</v>
      </c>
      <c r="D88" s="115">
        <v>-151.91</v>
      </c>
      <c r="E88" s="115">
        <v>-79.75</v>
      </c>
      <c r="F88" s="115">
        <v>-88.93</v>
      </c>
      <c r="G88" s="115">
        <v>-80.52</v>
      </c>
      <c r="H88" s="115">
        <v>-53.72</v>
      </c>
      <c r="I88" s="115">
        <v>-64.760000000000005</v>
      </c>
      <c r="J88" s="115">
        <v>-82.33</v>
      </c>
      <c r="K88" s="115">
        <v>-68.67</v>
      </c>
      <c r="L88" s="115">
        <v>-110.17</v>
      </c>
      <c r="M88" s="115">
        <v>-19.670000000000002</v>
      </c>
      <c r="N88" s="115">
        <v>-34.46</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-108.37</v>
      </c>
      <c r="D89" s="116">
        <v>-129.19999999999999</v>
      </c>
      <c r="E89" s="116">
        <v>-63.65</v>
      </c>
      <c r="F89" s="116">
        <v>-53.16</v>
      </c>
      <c r="G89" s="116">
        <v>-42.02</v>
      </c>
      <c r="H89" s="116">
        <v>-34.42</v>
      </c>
      <c r="I89" s="116">
        <v>-52.87</v>
      </c>
      <c r="J89" s="116">
        <v>-68.47</v>
      </c>
      <c r="K89" s="116">
        <v>-61.24</v>
      </c>
      <c r="L89" s="116">
        <v>-106.96</v>
      </c>
      <c r="M89" s="116">
        <v>-18.98</v>
      </c>
      <c r="N89" s="116">
        <v>-28.59</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0.79</v>
      </c>
      <c r="D90" s="114">
        <v>0</v>
      </c>
      <c r="E90" s="114">
        <v>0.97</v>
      </c>
      <c r="F90" s="114">
        <v>2.08</v>
      </c>
      <c r="G90" s="114">
        <v>5</v>
      </c>
      <c r="H90" s="114">
        <v>1.02</v>
      </c>
      <c r="I90" s="114">
        <v>0</v>
      </c>
      <c r="J90" s="114">
        <v>0</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0.36</v>
      </c>
      <c r="D91" s="114">
        <v>0</v>
      </c>
      <c r="E91" s="114">
        <v>0.44</v>
      </c>
      <c r="F91" s="114">
        <v>0.69</v>
      </c>
      <c r="G91" s="114">
        <v>0.43</v>
      </c>
      <c r="H91" s="114">
        <v>1.44</v>
      </c>
      <c r="I91" s="114">
        <v>0.3</v>
      </c>
      <c r="J91" s="114">
        <v>0.2</v>
      </c>
      <c r="K91" s="114">
        <v>0</v>
      </c>
      <c r="L91" s="114">
        <v>0</v>
      </c>
      <c r="M91" s="114">
        <v>0</v>
      </c>
      <c r="N91" s="114">
        <v>0</v>
      </c>
    </row>
  </sheetData>
  <mergeCells count="28">
    <mergeCell ref="C18:H18"/>
    <mergeCell ref="A4:A16"/>
    <mergeCell ref="B4:B16"/>
    <mergeCell ref="C4:C16"/>
    <mergeCell ref="D4:D16"/>
    <mergeCell ref="E4:E16"/>
    <mergeCell ref="A1:B1"/>
    <mergeCell ref="C1:H1"/>
    <mergeCell ref="I1:N1"/>
    <mergeCell ref="I2:N3"/>
    <mergeCell ref="C2:H3"/>
    <mergeCell ref="A2:B3"/>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47</v>
      </c>
      <c r="B2" s="219"/>
      <c r="C2" s="220" t="s">
        <v>132</v>
      </c>
      <c r="D2" s="220"/>
      <c r="E2" s="220"/>
      <c r="F2" s="220"/>
      <c r="G2" s="220"/>
      <c r="H2" s="221"/>
      <c r="I2" s="222" t="s">
        <v>132</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58126</v>
      </c>
      <c r="D19" s="111">
        <v>7948</v>
      </c>
      <c r="E19" s="111">
        <v>24573</v>
      </c>
      <c r="F19" s="111">
        <v>216</v>
      </c>
      <c r="G19" s="111">
        <v>956</v>
      </c>
      <c r="H19" s="111">
        <v>3810</v>
      </c>
      <c r="I19" s="111">
        <v>3851</v>
      </c>
      <c r="J19" s="111">
        <v>6187</v>
      </c>
      <c r="K19" s="111">
        <v>4146</v>
      </c>
      <c r="L19" s="111">
        <v>5408</v>
      </c>
      <c r="M19" s="111">
        <v>3199</v>
      </c>
      <c r="N19" s="111">
        <v>22405</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203972</v>
      </c>
      <c r="D20" s="111">
        <v>29138</v>
      </c>
      <c r="E20" s="111">
        <v>59885</v>
      </c>
      <c r="F20" s="111">
        <v>249</v>
      </c>
      <c r="G20" s="111">
        <v>1311</v>
      </c>
      <c r="H20" s="111">
        <v>9268</v>
      </c>
      <c r="I20" s="111">
        <v>9326</v>
      </c>
      <c r="J20" s="111">
        <v>13217</v>
      </c>
      <c r="K20" s="111">
        <v>8509</v>
      </c>
      <c r="L20" s="111">
        <v>18004</v>
      </c>
      <c r="M20" s="111">
        <v>7296</v>
      </c>
      <c r="N20" s="111">
        <v>107652</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0</v>
      </c>
      <c r="D21" s="111">
        <v>0</v>
      </c>
      <c r="E21" s="111">
        <v>0</v>
      </c>
      <c r="F21" s="111">
        <v>0</v>
      </c>
      <c r="G21" s="111">
        <v>0</v>
      </c>
      <c r="H21" s="111">
        <v>0</v>
      </c>
      <c r="I21" s="111">
        <v>0</v>
      </c>
      <c r="J21" s="111">
        <v>0</v>
      </c>
      <c r="K21" s="111">
        <v>0</v>
      </c>
      <c r="L21" s="111">
        <v>0</v>
      </c>
      <c r="M21" s="111">
        <v>0</v>
      </c>
      <c r="N21" s="111">
        <v>0</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133</v>
      </c>
      <c r="D22" s="111">
        <v>0</v>
      </c>
      <c r="E22" s="111">
        <v>99</v>
      </c>
      <c r="F22" s="111">
        <v>0</v>
      </c>
      <c r="G22" s="111">
        <v>3</v>
      </c>
      <c r="H22" s="111">
        <v>9</v>
      </c>
      <c r="I22" s="111">
        <v>53</v>
      </c>
      <c r="J22" s="111">
        <v>32</v>
      </c>
      <c r="K22" s="111">
        <v>1</v>
      </c>
      <c r="L22" s="111">
        <v>2</v>
      </c>
      <c r="M22" s="111">
        <v>34</v>
      </c>
      <c r="N22" s="111">
        <v>0</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141489</v>
      </c>
      <c r="D23" s="111">
        <v>28190</v>
      </c>
      <c r="E23" s="111">
        <v>65782</v>
      </c>
      <c r="F23" s="111">
        <v>8005</v>
      </c>
      <c r="G23" s="111">
        <v>16386</v>
      </c>
      <c r="H23" s="111">
        <v>18029</v>
      </c>
      <c r="I23" s="111">
        <v>8241</v>
      </c>
      <c r="J23" s="111">
        <v>6349</v>
      </c>
      <c r="K23" s="111">
        <v>3173</v>
      </c>
      <c r="L23" s="111">
        <v>5599</v>
      </c>
      <c r="M23" s="111">
        <v>1983</v>
      </c>
      <c r="N23" s="111">
        <v>45534</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66901</v>
      </c>
      <c r="D24" s="111">
        <v>8426</v>
      </c>
      <c r="E24" s="111">
        <v>35283</v>
      </c>
      <c r="F24" s="111">
        <v>469</v>
      </c>
      <c r="G24" s="111">
        <v>1441</v>
      </c>
      <c r="H24" s="111">
        <v>8032</v>
      </c>
      <c r="I24" s="111">
        <v>4789</v>
      </c>
      <c r="J24" s="111">
        <v>9915</v>
      </c>
      <c r="K24" s="111">
        <v>3599</v>
      </c>
      <c r="L24" s="111">
        <v>7037</v>
      </c>
      <c r="M24" s="111">
        <v>11808</v>
      </c>
      <c r="N24" s="111">
        <v>11384</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336819</v>
      </c>
      <c r="D25" s="113">
        <v>56851</v>
      </c>
      <c r="E25" s="113">
        <v>115056</v>
      </c>
      <c r="F25" s="113">
        <v>8000</v>
      </c>
      <c r="G25" s="113">
        <v>17214</v>
      </c>
      <c r="H25" s="113">
        <v>23084</v>
      </c>
      <c r="I25" s="113">
        <v>16681</v>
      </c>
      <c r="J25" s="113">
        <v>15870</v>
      </c>
      <c r="K25" s="113">
        <v>12229</v>
      </c>
      <c r="L25" s="113">
        <v>21976</v>
      </c>
      <c r="M25" s="113">
        <v>704</v>
      </c>
      <c r="N25" s="113">
        <v>164207</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127121</v>
      </c>
      <c r="D26" s="111">
        <v>12947</v>
      </c>
      <c r="E26" s="111">
        <v>77996</v>
      </c>
      <c r="F26" s="111">
        <v>182</v>
      </c>
      <c r="G26" s="111">
        <v>1167</v>
      </c>
      <c r="H26" s="111">
        <v>9000</v>
      </c>
      <c r="I26" s="111">
        <v>8548</v>
      </c>
      <c r="J26" s="111">
        <v>19101</v>
      </c>
      <c r="K26" s="111">
        <v>20106</v>
      </c>
      <c r="L26" s="111">
        <v>19891</v>
      </c>
      <c r="M26" s="111">
        <v>9349</v>
      </c>
      <c r="N26" s="111">
        <v>26829</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112067</v>
      </c>
      <c r="D27" s="111">
        <v>10775</v>
      </c>
      <c r="E27" s="111">
        <v>69414</v>
      </c>
      <c r="F27" s="111">
        <v>136</v>
      </c>
      <c r="G27" s="111">
        <v>975</v>
      </c>
      <c r="H27" s="111">
        <v>7700</v>
      </c>
      <c r="I27" s="111">
        <v>6775</v>
      </c>
      <c r="J27" s="111">
        <v>17686</v>
      </c>
      <c r="K27" s="111">
        <v>19178</v>
      </c>
      <c r="L27" s="111">
        <v>16965</v>
      </c>
      <c r="M27" s="111">
        <v>8522</v>
      </c>
      <c r="N27" s="111">
        <v>23355</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0</v>
      </c>
      <c r="D28" s="111">
        <v>0</v>
      </c>
      <c r="E28" s="111">
        <v>0</v>
      </c>
      <c r="F28" s="111">
        <v>0</v>
      </c>
      <c r="G28" s="111">
        <v>0</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5346</v>
      </c>
      <c r="D29" s="111">
        <v>3927</v>
      </c>
      <c r="E29" s="111">
        <v>396</v>
      </c>
      <c r="F29" s="111">
        <v>0</v>
      </c>
      <c r="G29" s="111">
        <v>67</v>
      </c>
      <c r="H29" s="111">
        <v>243</v>
      </c>
      <c r="I29" s="111">
        <v>31</v>
      </c>
      <c r="J29" s="111">
        <v>4</v>
      </c>
      <c r="K29" s="111">
        <v>0</v>
      </c>
      <c r="L29" s="111">
        <v>52</v>
      </c>
      <c r="M29" s="111">
        <v>2</v>
      </c>
      <c r="N29" s="111">
        <v>1021</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516</v>
      </c>
      <c r="D30" s="111">
        <v>0</v>
      </c>
      <c r="E30" s="111">
        <v>516</v>
      </c>
      <c r="F30" s="111">
        <v>0</v>
      </c>
      <c r="G30" s="111">
        <v>0</v>
      </c>
      <c r="H30" s="111">
        <v>516</v>
      </c>
      <c r="I30" s="111">
        <v>0</v>
      </c>
      <c r="J30" s="111">
        <v>0</v>
      </c>
      <c r="K30" s="111">
        <v>0</v>
      </c>
      <c r="L30" s="111">
        <v>0</v>
      </c>
      <c r="M30" s="111">
        <v>0</v>
      </c>
      <c r="N30" s="111">
        <v>0</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131951</v>
      </c>
      <c r="D31" s="113">
        <v>16874</v>
      </c>
      <c r="E31" s="113">
        <v>77876</v>
      </c>
      <c r="F31" s="113">
        <v>182</v>
      </c>
      <c r="G31" s="113">
        <v>1233</v>
      </c>
      <c r="H31" s="113">
        <v>8728</v>
      </c>
      <c r="I31" s="113">
        <v>8579</v>
      </c>
      <c r="J31" s="113">
        <v>19105</v>
      </c>
      <c r="K31" s="113">
        <v>20106</v>
      </c>
      <c r="L31" s="113">
        <v>19943</v>
      </c>
      <c r="M31" s="113">
        <v>9351</v>
      </c>
      <c r="N31" s="113">
        <v>27850</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468769</v>
      </c>
      <c r="D32" s="113">
        <v>73726</v>
      </c>
      <c r="E32" s="113">
        <v>192932</v>
      </c>
      <c r="F32" s="113">
        <v>8183</v>
      </c>
      <c r="G32" s="113">
        <v>18447</v>
      </c>
      <c r="H32" s="113">
        <v>31812</v>
      </c>
      <c r="I32" s="113">
        <v>25260</v>
      </c>
      <c r="J32" s="113">
        <v>34975</v>
      </c>
      <c r="K32" s="113">
        <v>32335</v>
      </c>
      <c r="L32" s="113">
        <v>41920</v>
      </c>
      <c r="M32" s="113">
        <v>10055</v>
      </c>
      <c r="N32" s="113">
        <v>192057</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7200</v>
      </c>
      <c r="D39" s="111">
        <v>245</v>
      </c>
      <c r="E39" s="111">
        <v>1772</v>
      </c>
      <c r="F39" s="111">
        <v>37</v>
      </c>
      <c r="G39" s="111">
        <v>67</v>
      </c>
      <c r="H39" s="111">
        <v>425</v>
      </c>
      <c r="I39" s="111">
        <v>253</v>
      </c>
      <c r="J39" s="111">
        <v>506</v>
      </c>
      <c r="K39" s="111">
        <v>274</v>
      </c>
      <c r="L39" s="111">
        <v>211</v>
      </c>
      <c r="M39" s="111">
        <v>332</v>
      </c>
      <c r="N39" s="111">
        <v>4850</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858</v>
      </c>
      <c r="D40" s="111">
        <v>71</v>
      </c>
      <c r="E40" s="111">
        <v>315</v>
      </c>
      <c r="F40" s="111">
        <v>0</v>
      </c>
      <c r="G40" s="111">
        <v>2</v>
      </c>
      <c r="H40" s="111">
        <v>48</v>
      </c>
      <c r="I40" s="111">
        <v>35</v>
      </c>
      <c r="J40" s="111">
        <v>41</v>
      </c>
      <c r="K40" s="111">
        <v>0</v>
      </c>
      <c r="L40" s="111">
        <v>188</v>
      </c>
      <c r="M40" s="111">
        <v>0</v>
      </c>
      <c r="N40" s="111">
        <v>472</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2762</v>
      </c>
      <c r="D41" s="111">
        <v>19</v>
      </c>
      <c r="E41" s="111">
        <v>1575</v>
      </c>
      <c r="F41" s="111">
        <v>12</v>
      </c>
      <c r="G41" s="111">
        <v>70</v>
      </c>
      <c r="H41" s="111">
        <v>425</v>
      </c>
      <c r="I41" s="111">
        <v>164</v>
      </c>
      <c r="J41" s="111">
        <v>317</v>
      </c>
      <c r="K41" s="111">
        <v>138</v>
      </c>
      <c r="L41" s="111">
        <v>448</v>
      </c>
      <c r="M41" s="111">
        <v>253</v>
      </c>
      <c r="N41" s="111">
        <v>917</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77272</v>
      </c>
      <c r="D42" s="111">
        <v>10168</v>
      </c>
      <c r="E42" s="111">
        <v>40239</v>
      </c>
      <c r="F42" s="111">
        <v>505</v>
      </c>
      <c r="G42" s="111">
        <v>1603</v>
      </c>
      <c r="H42" s="111">
        <v>8897</v>
      </c>
      <c r="I42" s="111">
        <v>5698</v>
      </c>
      <c r="J42" s="111">
        <v>10990</v>
      </c>
      <c r="K42" s="111">
        <v>4202</v>
      </c>
      <c r="L42" s="111">
        <v>8345</v>
      </c>
      <c r="M42" s="111">
        <v>12442</v>
      </c>
      <c r="N42" s="111">
        <v>14422</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66901</v>
      </c>
      <c r="D43" s="111">
        <v>8426</v>
      </c>
      <c r="E43" s="111">
        <v>35283</v>
      </c>
      <c r="F43" s="111">
        <v>469</v>
      </c>
      <c r="G43" s="111">
        <v>1441</v>
      </c>
      <c r="H43" s="111">
        <v>8032</v>
      </c>
      <c r="I43" s="111">
        <v>4789</v>
      </c>
      <c r="J43" s="111">
        <v>9915</v>
      </c>
      <c r="K43" s="111">
        <v>3599</v>
      </c>
      <c r="L43" s="111">
        <v>7037</v>
      </c>
      <c r="M43" s="111">
        <v>11808</v>
      </c>
      <c r="N43" s="111">
        <v>11384</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21191</v>
      </c>
      <c r="D44" s="113">
        <v>2077</v>
      </c>
      <c r="E44" s="113">
        <v>8618</v>
      </c>
      <c r="F44" s="113">
        <v>85</v>
      </c>
      <c r="G44" s="113">
        <v>301</v>
      </c>
      <c r="H44" s="113">
        <v>1763</v>
      </c>
      <c r="I44" s="113">
        <v>1361</v>
      </c>
      <c r="J44" s="113">
        <v>1939</v>
      </c>
      <c r="K44" s="113">
        <v>1015</v>
      </c>
      <c r="L44" s="113">
        <v>2155</v>
      </c>
      <c r="M44" s="113">
        <v>1219</v>
      </c>
      <c r="N44" s="113">
        <v>9277</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45993</v>
      </c>
      <c r="D45" s="111">
        <v>11421</v>
      </c>
      <c r="E45" s="111">
        <v>23032</v>
      </c>
      <c r="F45" s="111">
        <v>40</v>
      </c>
      <c r="G45" s="111">
        <v>96</v>
      </c>
      <c r="H45" s="111">
        <v>2905</v>
      </c>
      <c r="I45" s="111">
        <v>952</v>
      </c>
      <c r="J45" s="111">
        <v>8382</v>
      </c>
      <c r="K45" s="111">
        <v>4866</v>
      </c>
      <c r="L45" s="111">
        <v>5791</v>
      </c>
      <c r="M45" s="111">
        <v>3938</v>
      </c>
      <c r="N45" s="111">
        <v>7602</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8211</v>
      </c>
      <c r="D47" s="111">
        <v>1054</v>
      </c>
      <c r="E47" s="111">
        <v>5091</v>
      </c>
      <c r="F47" s="111">
        <v>0</v>
      </c>
      <c r="G47" s="111">
        <v>104</v>
      </c>
      <c r="H47" s="111">
        <v>662</v>
      </c>
      <c r="I47" s="111">
        <v>435</v>
      </c>
      <c r="J47" s="111">
        <v>1122</v>
      </c>
      <c r="K47" s="111">
        <v>558</v>
      </c>
      <c r="L47" s="111">
        <v>2211</v>
      </c>
      <c r="M47" s="111">
        <v>1833</v>
      </c>
      <c r="N47" s="111">
        <v>232</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516</v>
      </c>
      <c r="D48" s="111">
        <v>0</v>
      </c>
      <c r="E48" s="111">
        <v>516</v>
      </c>
      <c r="F48" s="111">
        <v>0</v>
      </c>
      <c r="G48" s="111">
        <v>0</v>
      </c>
      <c r="H48" s="111">
        <v>516</v>
      </c>
      <c r="I48" s="111">
        <v>0</v>
      </c>
      <c r="J48" s="111">
        <v>0</v>
      </c>
      <c r="K48" s="111">
        <v>0</v>
      </c>
      <c r="L48" s="111">
        <v>0</v>
      </c>
      <c r="M48" s="111">
        <v>0</v>
      </c>
      <c r="N48" s="111">
        <v>0</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53688</v>
      </c>
      <c r="D49" s="113">
        <v>12475</v>
      </c>
      <c r="E49" s="113">
        <v>27608</v>
      </c>
      <c r="F49" s="113">
        <v>40</v>
      </c>
      <c r="G49" s="113">
        <v>200</v>
      </c>
      <c r="H49" s="113">
        <v>3051</v>
      </c>
      <c r="I49" s="113">
        <v>1387</v>
      </c>
      <c r="J49" s="113">
        <v>9504</v>
      </c>
      <c r="K49" s="113">
        <v>5424</v>
      </c>
      <c r="L49" s="113">
        <v>8002</v>
      </c>
      <c r="M49" s="113">
        <v>5771</v>
      </c>
      <c r="N49" s="113">
        <v>7834</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74880</v>
      </c>
      <c r="D50" s="113">
        <v>14553</v>
      </c>
      <c r="E50" s="113">
        <v>36226</v>
      </c>
      <c r="F50" s="113">
        <v>125</v>
      </c>
      <c r="G50" s="113">
        <v>501</v>
      </c>
      <c r="H50" s="113">
        <v>4813</v>
      </c>
      <c r="I50" s="113">
        <v>2748</v>
      </c>
      <c r="J50" s="113">
        <v>11443</v>
      </c>
      <c r="K50" s="113">
        <v>6439</v>
      </c>
      <c r="L50" s="113">
        <v>10157</v>
      </c>
      <c r="M50" s="113">
        <v>6990</v>
      </c>
      <c r="N50" s="113">
        <v>17111</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-393890</v>
      </c>
      <c r="D51" s="113">
        <v>-59173</v>
      </c>
      <c r="E51" s="113">
        <v>-156706</v>
      </c>
      <c r="F51" s="113">
        <v>-8058</v>
      </c>
      <c r="G51" s="113">
        <v>-17946</v>
      </c>
      <c r="H51" s="113">
        <v>-26999</v>
      </c>
      <c r="I51" s="113">
        <v>-22512</v>
      </c>
      <c r="J51" s="113">
        <v>-23532</v>
      </c>
      <c r="K51" s="113">
        <v>-25896</v>
      </c>
      <c r="L51" s="113">
        <v>-31763</v>
      </c>
      <c r="M51" s="113">
        <v>-3065</v>
      </c>
      <c r="N51" s="113">
        <v>-174946</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-315627</v>
      </c>
      <c r="D52" s="112">
        <v>-54774</v>
      </c>
      <c r="E52" s="112">
        <v>-106438</v>
      </c>
      <c r="F52" s="112">
        <v>-7916</v>
      </c>
      <c r="G52" s="112">
        <v>-16913</v>
      </c>
      <c r="H52" s="112">
        <v>-21322</v>
      </c>
      <c r="I52" s="112">
        <v>-15321</v>
      </c>
      <c r="J52" s="112">
        <v>-13931</v>
      </c>
      <c r="K52" s="112">
        <v>-11214</v>
      </c>
      <c r="L52" s="112">
        <v>-19822</v>
      </c>
      <c r="M52" s="112">
        <v>515</v>
      </c>
      <c r="N52" s="112">
        <v>-154931</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7270</v>
      </c>
      <c r="D53" s="111">
        <v>0</v>
      </c>
      <c r="E53" s="111">
        <v>7270</v>
      </c>
      <c r="F53" s="111">
        <v>0</v>
      </c>
      <c r="G53" s="111">
        <v>0</v>
      </c>
      <c r="H53" s="111">
        <v>2000</v>
      </c>
      <c r="I53" s="111">
        <v>0</v>
      </c>
      <c r="J53" s="111">
        <v>5270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2351</v>
      </c>
      <c r="D54" s="111">
        <v>0</v>
      </c>
      <c r="E54" s="111">
        <v>1915</v>
      </c>
      <c r="F54" s="111">
        <v>0</v>
      </c>
      <c r="G54" s="111">
        <v>79</v>
      </c>
      <c r="H54" s="111">
        <v>58</v>
      </c>
      <c r="I54" s="111">
        <v>649</v>
      </c>
      <c r="J54" s="111">
        <v>1002</v>
      </c>
      <c r="K54" s="111">
        <v>0</v>
      </c>
      <c r="L54" s="111">
        <v>127</v>
      </c>
      <c r="M54" s="111">
        <v>436</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36.08</v>
      </c>
      <c r="D56" s="114">
        <v>26.16</v>
      </c>
      <c r="E56" s="114">
        <v>18.8</v>
      </c>
      <c r="F56" s="114">
        <v>2.66</v>
      </c>
      <c r="G56" s="114">
        <v>5.63</v>
      </c>
      <c r="H56" s="114">
        <v>15.56</v>
      </c>
      <c r="I56" s="114">
        <v>23.34</v>
      </c>
      <c r="J56" s="114">
        <v>29.07</v>
      </c>
      <c r="K56" s="114">
        <v>29.8</v>
      </c>
      <c r="L56" s="114">
        <v>18.36</v>
      </c>
      <c r="M56" s="114">
        <v>4.1100000000000003</v>
      </c>
      <c r="N56" s="114">
        <v>17.14</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126.62</v>
      </c>
      <c r="D57" s="114">
        <v>95.89</v>
      </c>
      <c r="E57" s="114">
        <v>45.82</v>
      </c>
      <c r="F57" s="114">
        <v>3.08</v>
      </c>
      <c r="G57" s="114">
        <v>7.73</v>
      </c>
      <c r="H57" s="114">
        <v>37.85</v>
      </c>
      <c r="I57" s="114">
        <v>56.53</v>
      </c>
      <c r="J57" s="114">
        <v>62.11</v>
      </c>
      <c r="K57" s="114">
        <v>61.15</v>
      </c>
      <c r="L57" s="114">
        <v>61.11</v>
      </c>
      <c r="M57" s="114">
        <v>9.3800000000000008</v>
      </c>
      <c r="N57" s="114">
        <v>82.36</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0</v>
      </c>
      <c r="D58" s="114">
        <v>0</v>
      </c>
      <c r="E58" s="114">
        <v>0</v>
      </c>
      <c r="F58" s="114">
        <v>0</v>
      </c>
      <c r="G58" s="114">
        <v>0</v>
      </c>
      <c r="H58" s="114">
        <v>0</v>
      </c>
      <c r="I58" s="114">
        <v>0</v>
      </c>
      <c r="J58" s="114">
        <v>0</v>
      </c>
      <c r="K58" s="114">
        <v>0</v>
      </c>
      <c r="L58" s="114">
        <v>0</v>
      </c>
      <c r="M58" s="114">
        <v>0</v>
      </c>
      <c r="N58" s="114">
        <v>0</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0.08</v>
      </c>
      <c r="D59" s="114">
        <v>0</v>
      </c>
      <c r="E59" s="114">
        <v>0.08</v>
      </c>
      <c r="F59" s="114">
        <v>0</v>
      </c>
      <c r="G59" s="114">
        <v>0.02</v>
      </c>
      <c r="H59" s="114">
        <v>0.04</v>
      </c>
      <c r="I59" s="114">
        <v>0.32</v>
      </c>
      <c r="J59" s="114">
        <v>0.15</v>
      </c>
      <c r="K59" s="114">
        <v>0.01</v>
      </c>
      <c r="L59" s="114">
        <v>0.01</v>
      </c>
      <c r="M59" s="114">
        <v>0.04</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87.83</v>
      </c>
      <c r="D60" s="114">
        <v>92.77</v>
      </c>
      <c r="E60" s="114">
        <v>50.33</v>
      </c>
      <c r="F60" s="114">
        <v>98.84</v>
      </c>
      <c r="G60" s="114">
        <v>96.56</v>
      </c>
      <c r="H60" s="114">
        <v>73.63</v>
      </c>
      <c r="I60" s="114">
        <v>49.95</v>
      </c>
      <c r="J60" s="114">
        <v>29.83</v>
      </c>
      <c r="K60" s="114">
        <v>22.8</v>
      </c>
      <c r="L60" s="114">
        <v>19.010000000000002</v>
      </c>
      <c r="M60" s="114">
        <v>2.5499999999999998</v>
      </c>
      <c r="N60" s="114">
        <v>34.840000000000003</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41.53</v>
      </c>
      <c r="D61" s="114">
        <v>27.73</v>
      </c>
      <c r="E61" s="114">
        <v>26.99</v>
      </c>
      <c r="F61" s="114">
        <v>5.8</v>
      </c>
      <c r="G61" s="114">
        <v>8.49</v>
      </c>
      <c r="H61" s="114">
        <v>32.799999999999997</v>
      </c>
      <c r="I61" s="114">
        <v>29.03</v>
      </c>
      <c r="J61" s="114">
        <v>46.59</v>
      </c>
      <c r="K61" s="114">
        <v>25.87</v>
      </c>
      <c r="L61" s="114">
        <v>23.89</v>
      </c>
      <c r="M61" s="114">
        <v>15.19</v>
      </c>
      <c r="N61" s="114">
        <v>8.7100000000000009</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209.08</v>
      </c>
      <c r="D62" s="115">
        <v>187.1</v>
      </c>
      <c r="E62" s="115">
        <v>88.03</v>
      </c>
      <c r="F62" s="115">
        <v>98.79</v>
      </c>
      <c r="G62" s="115">
        <v>101.45</v>
      </c>
      <c r="H62" s="115">
        <v>94.27</v>
      </c>
      <c r="I62" s="115">
        <v>101.11</v>
      </c>
      <c r="J62" s="115">
        <v>74.58</v>
      </c>
      <c r="K62" s="115">
        <v>87.88</v>
      </c>
      <c r="L62" s="115">
        <v>74.599999999999994</v>
      </c>
      <c r="M62" s="115">
        <v>0.91</v>
      </c>
      <c r="N62" s="115">
        <v>125.63</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78.91</v>
      </c>
      <c r="D63" s="114">
        <v>42.61</v>
      </c>
      <c r="E63" s="114">
        <v>59.67</v>
      </c>
      <c r="F63" s="114">
        <v>2.25</v>
      </c>
      <c r="G63" s="114">
        <v>6.88</v>
      </c>
      <c r="H63" s="114">
        <v>36.76</v>
      </c>
      <c r="I63" s="114">
        <v>51.81</v>
      </c>
      <c r="J63" s="114">
        <v>89.76</v>
      </c>
      <c r="K63" s="114">
        <v>144.49</v>
      </c>
      <c r="L63" s="114">
        <v>67.52</v>
      </c>
      <c r="M63" s="114">
        <v>12.02</v>
      </c>
      <c r="N63" s="114">
        <v>20.53</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69.569999999999993</v>
      </c>
      <c r="D64" s="114">
        <v>35.46</v>
      </c>
      <c r="E64" s="114">
        <v>53.11</v>
      </c>
      <c r="F64" s="114">
        <v>1.68</v>
      </c>
      <c r="G64" s="114">
        <v>5.75</v>
      </c>
      <c r="H64" s="114">
        <v>31.44</v>
      </c>
      <c r="I64" s="114">
        <v>41.06</v>
      </c>
      <c r="J64" s="114">
        <v>83.11</v>
      </c>
      <c r="K64" s="114">
        <v>137.82</v>
      </c>
      <c r="L64" s="114">
        <v>57.59</v>
      </c>
      <c r="M64" s="114">
        <v>10.96</v>
      </c>
      <c r="N64" s="114">
        <v>17.87</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v>
      </c>
      <c r="D65" s="114">
        <v>0</v>
      </c>
      <c r="E65" s="114">
        <v>0</v>
      </c>
      <c r="F65" s="114">
        <v>0</v>
      </c>
      <c r="G65" s="114">
        <v>0</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3.32</v>
      </c>
      <c r="D66" s="114">
        <v>12.92</v>
      </c>
      <c r="E66" s="114">
        <v>0.3</v>
      </c>
      <c r="F66" s="114">
        <v>0</v>
      </c>
      <c r="G66" s="114">
        <v>0.39</v>
      </c>
      <c r="H66" s="114">
        <v>0.99</v>
      </c>
      <c r="I66" s="114">
        <v>0.19</v>
      </c>
      <c r="J66" s="114">
        <v>0.02</v>
      </c>
      <c r="K66" s="114">
        <v>0</v>
      </c>
      <c r="L66" s="114">
        <v>0.18</v>
      </c>
      <c r="M66" s="114">
        <v>0</v>
      </c>
      <c r="N66" s="114">
        <v>0.78</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0.32</v>
      </c>
      <c r="D67" s="114">
        <v>0</v>
      </c>
      <c r="E67" s="114">
        <v>0.39</v>
      </c>
      <c r="F67" s="114">
        <v>0</v>
      </c>
      <c r="G67" s="114">
        <v>0</v>
      </c>
      <c r="H67" s="114">
        <v>2.11</v>
      </c>
      <c r="I67" s="114">
        <v>0</v>
      </c>
      <c r="J67" s="114">
        <v>0</v>
      </c>
      <c r="K67" s="114">
        <v>0</v>
      </c>
      <c r="L67" s="114">
        <v>0</v>
      </c>
      <c r="M67" s="114">
        <v>0</v>
      </c>
      <c r="N67" s="114">
        <v>0</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81.91</v>
      </c>
      <c r="D68" s="115">
        <v>55.53</v>
      </c>
      <c r="E68" s="115">
        <v>59.58</v>
      </c>
      <c r="F68" s="115">
        <v>2.25</v>
      </c>
      <c r="G68" s="115">
        <v>7.27</v>
      </c>
      <c r="H68" s="115">
        <v>35.64</v>
      </c>
      <c r="I68" s="115">
        <v>52</v>
      </c>
      <c r="J68" s="115">
        <v>89.78</v>
      </c>
      <c r="K68" s="115">
        <v>144.49</v>
      </c>
      <c r="L68" s="115">
        <v>67.7</v>
      </c>
      <c r="M68" s="115">
        <v>12.03</v>
      </c>
      <c r="N68" s="115">
        <v>21.31</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290.99</v>
      </c>
      <c r="D69" s="115">
        <v>242.63</v>
      </c>
      <c r="E69" s="115">
        <v>147.61000000000001</v>
      </c>
      <c r="F69" s="115">
        <v>101.04</v>
      </c>
      <c r="G69" s="115">
        <v>108.71</v>
      </c>
      <c r="H69" s="115">
        <v>129.91999999999999</v>
      </c>
      <c r="I69" s="115">
        <v>153.11000000000001</v>
      </c>
      <c r="J69" s="115">
        <v>164.36</v>
      </c>
      <c r="K69" s="115">
        <v>232.37</v>
      </c>
      <c r="L69" s="115">
        <v>142.30000000000001</v>
      </c>
      <c r="M69" s="115">
        <v>12.93</v>
      </c>
      <c r="N69" s="115">
        <v>146.94</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4.47</v>
      </c>
      <c r="D76" s="114">
        <v>0.81</v>
      </c>
      <c r="E76" s="114">
        <v>1.36</v>
      </c>
      <c r="F76" s="114">
        <v>0.45</v>
      </c>
      <c r="G76" s="114">
        <v>0.4</v>
      </c>
      <c r="H76" s="114">
        <v>1.73</v>
      </c>
      <c r="I76" s="114">
        <v>1.54</v>
      </c>
      <c r="J76" s="114">
        <v>2.38</v>
      </c>
      <c r="K76" s="114">
        <v>1.97</v>
      </c>
      <c r="L76" s="114">
        <v>0.71</v>
      </c>
      <c r="M76" s="114">
        <v>0.43</v>
      </c>
      <c r="N76" s="114">
        <v>3.71</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0.53</v>
      </c>
      <c r="D77" s="114">
        <v>0.23</v>
      </c>
      <c r="E77" s="114">
        <v>0.24</v>
      </c>
      <c r="F77" s="114">
        <v>0</v>
      </c>
      <c r="G77" s="114">
        <v>0.01</v>
      </c>
      <c r="H77" s="114">
        <v>0.2</v>
      </c>
      <c r="I77" s="114">
        <v>0.21</v>
      </c>
      <c r="J77" s="114">
        <v>0.19</v>
      </c>
      <c r="K77" s="114">
        <v>0</v>
      </c>
      <c r="L77" s="114">
        <v>0.64</v>
      </c>
      <c r="M77" s="114">
        <v>0</v>
      </c>
      <c r="N77" s="114">
        <v>0.36</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1.71</v>
      </c>
      <c r="D78" s="114">
        <v>0.06</v>
      </c>
      <c r="E78" s="114">
        <v>1.2</v>
      </c>
      <c r="F78" s="114">
        <v>0.15</v>
      </c>
      <c r="G78" s="114">
        <v>0.41</v>
      </c>
      <c r="H78" s="114">
        <v>1.74</v>
      </c>
      <c r="I78" s="114">
        <v>0.99</v>
      </c>
      <c r="J78" s="114">
        <v>1.49</v>
      </c>
      <c r="K78" s="114">
        <v>0.99</v>
      </c>
      <c r="L78" s="114">
        <v>1.52</v>
      </c>
      <c r="M78" s="114">
        <v>0.32</v>
      </c>
      <c r="N78" s="114">
        <v>0.7</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47.97</v>
      </c>
      <c r="D79" s="114">
        <v>33.46</v>
      </c>
      <c r="E79" s="114">
        <v>30.79</v>
      </c>
      <c r="F79" s="114">
        <v>6.24</v>
      </c>
      <c r="G79" s="114">
        <v>9.4499999999999993</v>
      </c>
      <c r="H79" s="114">
        <v>36.33</v>
      </c>
      <c r="I79" s="114">
        <v>34.54</v>
      </c>
      <c r="J79" s="114">
        <v>51.64</v>
      </c>
      <c r="K79" s="114">
        <v>30.2</v>
      </c>
      <c r="L79" s="114">
        <v>28.33</v>
      </c>
      <c r="M79" s="114">
        <v>16</v>
      </c>
      <c r="N79" s="114">
        <v>11.03</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41.53</v>
      </c>
      <c r="D80" s="114">
        <v>27.73</v>
      </c>
      <c r="E80" s="114">
        <v>26.99</v>
      </c>
      <c r="F80" s="114">
        <v>5.8</v>
      </c>
      <c r="G80" s="114">
        <v>8.49</v>
      </c>
      <c r="H80" s="114">
        <v>32.799999999999997</v>
      </c>
      <c r="I80" s="114">
        <v>29.03</v>
      </c>
      <c r="J80" s="114">
        <v>46.59</v>
      </c>
      <c r="K80" s="114">
        <v>25.87</v>
      </c>
      <c r="L80" s="114">
        <v>23.89</v>
      </c>
      <c r="M80" s="114">
        <v>15.19</v>
      </c>
      <c r="N80" s="114">
        <v>8.7100000000000009</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13.15</v>
      </c>
      <c r="D81" s="115">
        <v>6.84</v>
      </c>
      <c r="E81" s="115">
        <v>6.59</v>
      </c>
      <c r="F81" s="115">
        <v>1.05</v>
      </c>
      <c r="G81" s="115">
        <v>1.78</v>
      </c>
      <c r="H81" s="115">
        <v>7.2</v>
      </c>
      <c r="I81" s="115">
        <v>8.25</v>
      </c>
      <c r="J81" s="115">
        <v>9.11</v>
      </c>
      <c r="K81" s="115">
        <v>7.3</v>
      </c>
      <c r="L81" s="115">
        <v>7.31</v>
      </c>
      <c r="M81" s="115">
        <v>1.57</v>
      </c>
      <c r="N81" s="115">
        <v>7.1</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28.55</v>
      </c>
      <c r="D82" s="114">
        <v>37.590000000000003</v>
      </c>
      <c r="E82" s="114">
        <v>17.62</v>
      </c>
      <c r="F82" s="114">
        <v>0.49</v>
      </c>
      <c r="G82" s="114">
        <v>0.56999999999999995</v>
      </c>
      <c r="H82" s="114">
        <v>11.86</v>
      </c>
      <c r="I82" s="114">
        <v>5.77</v>
      </c>
      <c r="J82" s="114">
        <v>39.39</v>
      </c>
      <c r="K82" s="114">
        <v>34.97</v>
      </c>
      <c r="L82" s="114">
        <v>19.66</v>
      </c>
      <c r="M82" s="114">
        <v>5.0599999999999996</v>
      </c>
      <c r="N82" s="114">
        <v>5.82</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5.0999999999999996</v>
      </c>
      <c r="D84" s="114">
        <v>3.47</v>
      </c>
      <c r="E84" s="114">
        <v>3.9</v>
      </c>
      <c r="F84" s="114">
        <v>0</v>
      </c>
      <c r="G84" s="114">
        <v>0.61</v>
      </c>
      <c r="H84" s="114">
        <v>2.7</v>
      </c>
      <c r="I84" s="114">
        <v>2.63</v>
      </c>
      <c r="J84" s="114">
        <v>5.27</v>
      </c>
      <c r="K84" s="114">
        <v>4.01</v>
      </c>
      <c r="L84" s="114">
        <v>7.51</v>
      </c>
      <c r="M84" s="114">
        <v>2.36</v>
      </c>
      <c r="N84" s="114">
        <v>0.18</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0.32</v>
      </c>
      <c r="D85" s="114">
        <v>0</v>
      </c>
      <c r="E85" s="114">
        <v>0.39</v>
      </c>
      <c r="F85" s="114">
        <v>0</v>
      </c>
      <c r="G85" s="114">
        <v>0</v>
      </c>
      <c r="H85" s="114">
        <v>2.11</v>
      </c>
      <c r="I85" s="114">
        <v>0</v>
      </c>
      <c r="J85" s="114">
        <v>0</v>
      </c>
      <c r="K85" s="114">
        <v>0</v>
      </c>
      <c r="L85" s="114">
        <v>0</v>
      </c>
      <c r="M85" s="114">
        <v>0</v>
      </c>
      <c r="N85" s="114">
        <v>0</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33.33</v>
      </c>
      <c r="D86" s="115">
        <v>41.06</v>
      </c>
      <c r="E86" s="115">
        <v>21.12</v>
      </c>
      <c r="F86" s="115">
        <v>0.49</v>
      </c>
      <c r="G86" s="115">
        <v>1.18</v>
      </c>
      <c r="H86" s="115">
        <v>12.46</v>
      </c>
      <c r="I86" s="115">
        <v>8.41</v>
      </c>
      <c r="J86" s="115">
        <v>44.66</v>
      </c>
      <c r="K86" s="115">
        <v>38.979999999999997</v>
      </c>
      <c r="L86" s="115">
        <v>27.16</v>
      </c>
      <c r="M86" s="115">
        <v>7.42</v>
      </c>
      <c r="N86" s="115">
        <v>5.99</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46.48</v>
      </c>
      <c r="D87" s="115">
        <v>47.89</v>
      </c>
      <c r="E87" s="115">
        <v>27.72</v>
      </c>
      <c r="F87" s="115">
        <v>1.54</v>
      </c>
      <c r="G87" s="115">
        <v>2.95</v>
      </c>
      <c r="H87" s="115">
        <v>19.66</v>
      </c>
      <c r="I87" s="115">
        <v>16.649999999999999</v>
      </c>
      <c r="J87" s="115">
        <v>53.77</v>
      </c>
      <c r="K87" s="115">
        <v>46.28</v>
      </c>
      <c r="L87" s="115">
        <v>34.479999999999997</v>
      </c>
      <c r="M87" s="115">
        <v>8.99</v>
      </c>
      <c r="N87" s="115">
        <v>13.09</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-244.51</v>
      </c>
      <c r="D88" s="115">
        <v>-194.74</v>
      </c>
      <c r="E88" s="115">
        <v>-119.89</v>
      </c>
      <c r="F88" s="115">
        <v>-99.5</v>
      </c>
      <c r="G88" s="115">
        <v>-105.76</v>
      </c>
      <c r="H88" s="115">
        <v>-110.26</v>
      </c>
      <c r="I88" s="115">
        <v>-136.44999999999999</v>
      </c>
      <c r="J88" s="115">
        <v>-110.58</v>
      </c>
      <c r="K88" s="115">
        <v>-186.1</v>
      </c>
      <c r="L88" s="115">
        <v>-107.82</v>
      </c>
      <c r="M88" s="115">
        <v>-3.94</v>
      </c>
      <c r="N88" s="115">
        <v>-133.85</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-195.93</v>
      </c>
      <c r="D89" s="116">
        <v>-180.26</v>
      </c>
      <c r="E89" s="116">
        <v>-81.430000000000007</v>
      </c>
      <c r="F89" s="116">
        <v>-97.74</v>
      </c>
      <c r="G89" s="116">
        <v>-99.67</v>
      </c>
      <c r="H89" s="116">
        <v>-87.08</v>
      </c>
      <c r="I89" s="116">
        <v>-92.86</v>
      </c>
      <c r="J89" s="116">
        <v>-65.47</v>
      </c>
      <c r="K89" s="116">
        <v>-80.59</v>
      </c>
      <c r="L89" s="116">
        <v>-67.290000000000006</v>
      </c>
      <c r="M89" s="116">
        <v>0.66</v>
      </c>
      <c r="N89" s="116">
        <v>-118.53</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4.51</v>
      </c>
      <c r="D90" s="114">
        <v>0</v>
      </c>
      <c r="E90" s="114">
        <v>5.56</v>
      </c>
      <c r="F90" s="114">
        <v>0</v>
      </c>
      <c r="G90" s="114">
        <v>0</v>
      </c>
      <c r="H90" s="114">
        <v>8.17</v>
      </c>
      <c r="I90" s="114">
        <v>0</v>
      </c>
      <c r="J90" s="114">
        <v>24.77</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1.46</v>
      </c>
      <c r="D91" s="114">
        <v>0</v>
      </c>
      <c r="E91" s="114">
        <v>1.46</v>
      </c>
      <c r="F91" s="114">
        <v>0</v>
      </c>
      <c r="G91" s="114">
        <v>0.47</v>
      </c>
      <c r="H91" s="114">
        <v>0.24</v>
      </c>
      <c r="I91" s="114">
        <v>3.93</v>
      </c>
      <c r="J91" s="114">
        <v>4.71</v>
      </c>
      <c r="K91" s="114">
        <v>0</v>
      </c>
      <c r="L91" s="114">
        <v>0.43</v>
      </c>
      <c r="M91" s="114">
        <v>0.56000000000000005</v>
      </c>
      <c r="N91" s="114">
        <v>0</v>
      </c>
    </row>
  </sheetData>
  <mergeCells count="28">
    <mergeCell ref="C18:H18"/>
    <mergeCell ref="A4:A16"/>
    <mergeCell ref="B4:B16"/>
    <mergeCell ref="C4:C16"/>
    <mergeCell ref="D4:D16"/>
    <mergeCell ref="E4:E16"/>
    <mergeCell ref="A1:B1"/>
    <mergeCell ref="C1:H1"/>
    <mergeCell ref="I1:N1"/>
    <mergeCell ref="I2:N3"/>
    <mergeCell ref="C2:H3"/>
    <mergeCell ref="A2:B3"/>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48</v>
      </c>
      <c r="B2" s="219"/>
      <c r="C2" s="220" t="s">
        <v>133</v>
      </c>
      <c r="D2" s="220"/>
      <c r="E2" s="220"/>
      <c r="F2" s="220"/>
      <c r="G2" s="220"/>
      <c r="H2" s="221"/>
      <c r="I2" s="222" t="s">
        <v>133</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56461</v>
      </c>
      <c r="D19" s="111">
        <v>13147</v>
      </c>
      <c r="E19" s="111">
        <v>23094</v>
      </c>
      <c r="F19" s="111">
        <v>51</v>
      </c>
      <c r="G19" s="111">
        <v>134</v>
      </c>
      <c r="H19" s="111">
        <v>670</v>
      </c>
      <c r="I19" s="111">
        <v>1637</v>
      </c>
      <c r="J19" s="111">
        <v>3769</v>
      </c>
      <c r="K19" s="111">
        <v>3965</v>
      </c>
      <c r="L19" s="111">
        <v>12869</v>
      </c>
      <c r="M19" s="111">
        <v>258</v>
      </c>
      <c r="N19" s="111">
        <v>19962</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21027</v>
      </c>
      <c r="D20" s="111">
        <v>3942</v>
      </c>
      <c r="E20" s="111">
        <v>11761</v>
      </c>
      <c r="F20" s="111">
        <v>429</v>
      </c>
      <c r="G20" s="111">
        <v>305</v>
      </c>
      <c r="H20" s="111">
        <v>632</v>
      </c>
      <c r="I20" s="111">
        <v>913</v>
      </c>
      <c r="J20" s="111">
        <v>2116</v>
      </c>
      <c r="K20" s="111">
        <v>1737</v>
      </c>
      <c r="L20" s="111">
        <v>5629</v>
      </c>
      <c r="M20" s="111">
        <v>302</v>
      </c>
      <c r="N20" s="111">
        <v>5022</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0</v>
      </c>
      <c r="D21" s="111">
        <v>0</v>
      </c>
      <c r="E21" s="111">
        <v>0</v>
      </c>
      <c r="F21" s="111">
        <v>0</v>
      </c>
      <c r="G21" s="111">
        <v>0</v>
      </c>
      <c r="H21" s="111">
        <v>0</v>
      </c>
      <c r="I21" s="111">
        <v>0</v>
      </c>
      <c r="J21" s="111">
        <v>0</v>
      </c>
      <c r="K21" s="111">
        <v>0</v>
      </c>
      <c r="L21" s="111">
        <v>0</v>
      </c>
      <c r="M21" s="111">
        <v>0</v>
      </c>
      <c r="N21" s="111">
        <v>0</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6</v>
      </c>
      <c r="D22" s="111">
        <v>0</v>
      </c>
      <c r="E22" s="111">
        <v>6</v>
      </c>
      <c r="F22" s="111">
        <v>0</v>
      </c>
      <c r="G22" s="111">
        <v>0</v>
      </c>
      <c r="H22" s="111">
        <v>6</v>
      </c>
      <c r="I22" s="111">
        <v>0</v>
      </c>
      <c r="J22" s="111">
        <v>0</v>
      </c>
      <c r="K22" s="111">
        <v>0</v>
      </c>
      <c r="L22" s="111">
        <v>0</v>
      </c>
      <c r="M22" s="111">
        <v>0</v>
      </c>
      <c r="N22" s="111">
        <v>0</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86161</v>
      </c>
      <c r="D23" s="111">
        <v>31822</v>
      </c>
      <c r="E23" s="111">
        <v>47559</v>
      </c>
      <c r="F23" s="111">
        <v>157</v>
      </c>
      <c r="G23" s="111">
        <v>396</v>
      </c>
      <c r="H23" s="111">
        <v>734</v>
      </c>
      <c r="I23" s="111">
        <v>924</v>
      </c>
      <c r="J23" s="111">
        <v>1826</v>
      </c>
      <c r="K23" s="111">
        <v>1646</v>
      </c>
      <c r="L23" s="111">
        <v>41876</v>
      </c>
      <c r="M23" s="111">
        <v>101</v>
      </c>
      <c r="N23" s="111">
        <v>6679</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427</v>
      </c>
      <c r="D24" s="111">
        <v>0</v>
      </c>
      <c r="E24" s="111">
        <v>164</v>
      </c>
      <c r="F24" s="111">
        <v>5</v>
      </c>
      <c r="G24" s="111">
        <v>12</v>
      </c>
      <c r="H24" s="111">
        <v>2</v>
      </c>
      <c r="I24" s="111">
        <v>70</v>
      </c>
      <c r="J24" s="111">
        <v>53</v>
      </c>
      <c r="K24" s="111">
        <v>7</v>
      </c>
      <c r="L24" s="111">
        <v>16</v>
      </c>
      <c r="M24" s="111">
        <v>66</v>
      </c>
      <c r="N24" s="111">
        <v>197</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163228</v>
      </c>
      <c r="D25" s="113">
        <v>48912</v>
      </c>
      <c r="E25" s="113">
        <v>82256</v>
      </c>
      <c r="F25" s="113">
        <v>633</v>
      </c>
      <c r="G25" s="113">
        <v>823</v>
      </c>
      <c r="H25" s="113">
        <v>2040</v>
      </c>
      <c r="I25" s="113">
        <v>3404</v>
      </c>
      <c r="J25" s="113">
        <v>7658</v>
      </c>
      <c r="K25" s="113">
        <v>7341</v>
      </c>
      <c r="L25" s="113">
        <v>60357</v>
      </c>
      <c r="M25" s="113">
        <v>594</v>
      </c>
      <c r="N25" s="113">
        <v>31466</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18902</v>
      </c>
      <c r="D26" s="111">
        <v>2853</v>
      </c>
      <c r="E26" s="111">
        <v>7175</v>
      </c>
      <c r="F26" s="111">
        <v>48</v>
      </c>
      <c r="G26" s="111">
        <v>229</v>
      </c>
      <c r="H26" s="111">
        <v>357</v>
      </c>
      <c r="I26" s="111">
        <v>1188</v>
      </c>
      <c r="J26" s="111">
        <v>1767</v>
      </c>
      <c r="K26" s="111">
        <v>2733</v>
      </c>
      <c r="L26" s="111">
        <v>853</v>
      </c>
      <c r="M26" s="111">
        <v>31</v>
      </c>
      <c r="N26" s="111">
        <v>8844</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14356</v>
      </c>
      <c r="D27" s="111">
        <v>807</v>
      </c>
      <c r="E27" s="111">
        <v>6105</v>
      </c>
      <c r="F27" s="111">
        <v>36</v>
      </c>
      <c r="G27" s="111">
        <v>192</v>
      </c>
      <c r="H27" s="111">
        <v>313</v>
      </c>
      <c r="I27" s="111">
        <v>1032</v>
      </c>
      <c r="J27" s="111">
        <v>1613</v>
      </c>
      <c r="K27" s="111">
        <v>2484</v>
      </c>
      <c r="L27" s="111">
        <v>434</v>
      </c>
      <c r="M27" s="111">
        <v>0</v>
      </c>
      <c r="N27" s="111">
        <v>7445</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0</v>
      </c>
      <c r="D28" s="111">
        <v>0</v>
      </c>
      <c r="E28" s="111">
        <v>0</v>
      </c>
      <c r="F28" s="111">
        <v>0</v>
      </c>
      <c r="G28" s="111">
        <v>0</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1453</v>
      </c>
      <c r="D29" s="111">
        <v>307</v>
      </c>
      <c r="E29" s="111">
        <v>547</v>
      </c>
      <c r="F29" s="111">
        <v>4</v>
      </c>
      <c r="G29" s="111">
        <v>16</v>
      </c>
      <c r="H29" s="111">
        <v>14</v>
      </c>
      <c r="I29" s="111">
        <v>0</v>
      </c>
      <c r="J29" s="111">
        <v>4</v>
      </c>
      <c r="K29" s="111">
        <v>474</v>
      </c>
      <c r="L29" s="111">
        <v>34</v>
      </c>
      <c r="M29" s="111">
        <v>0</v>
      </c>
      <c r="N29" s="111">
        <v>599</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529</v>
      </c>
      <c r="D30" s="111">
        <v>0</v>
      </c>
      <c r="E30" s="111">
        <v>15</v>
      </c>
      <c r="F30" s="111">
        <v>0</v>
      </c>
      <c r="G30" s="111">
        <v>0</v>
      </c>
      <c r="H30" s="111">
        <v>0</v>
      </c>
      <c r="I30" s="111">
        <v>0</v>
      </c>
      <c r="J30" s="111">
        <v>15</v>
      </c>
      <c r="K30" s="111">
        <v>0</v>
      </c>
      <c r="L30" s="111">
        <v>0</v>
      </c>
      <c r="M30" s="111">
        <v>31</v>
      </c>
      <c r="N30" s="111">
        <v>484</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19827</v>
      </c>
      <c r="D31" s="113">
        <v>3159</v>
      </c>
      <c r="E31" s="113">
        <v>7707</v>
      </c>
      <c r="F31" s="113">
        <v>52</v>
      </c>
      <c r="G31" s="113">
        <v>245</v>
      </c>
      <c r="H31" s="113">
        <v>371</v>
      </c>
      <c r="I31" s="113">
        <v>1188</v>
      </c>
      <c r="J31" s="113">
        <v>1756</v>
      </c>
      <c r="K31" s="113">
        <v>3207</v>
      </c>
      <c r="L31" s="113">
        <v>887</v>
      </c>
      <c r="M31" s="113">
        <v>0</v>
      </c>
      <c r="N31" s="113">
        <v>8960</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183055</v>
      </c>
      <c r="D32" s="113">
        <v>52071</v>
      </c>
      <c r="E32" s="113">
        <v>89963</v>
      </c>
      <c r="F32" s="113">
        <v>685</v>
      </c>
      <c r="G32" s="113">
        <v>1068</v>
      </c>
      <c r="H32" s="113">
        <v>2411</v>
      </c>
      <c r="I32" s="113">
        <v>4593</v>
      </c>
      <c r="J32" s="113">
        <v>9414</v>
      </c>
      <c r="K32" s="113">
        <v>10548</v>
      </c>
      <c r="L32" s="113">
        <v>61244</v>
      </c>
      <c r="M32" s="113">
        <v>594</v>
      </c>
      <c r="N32" s="113">
        <v>40426</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37553</v>
      </c>
      <c r="D39" s="111">
        <v>11448</v>
      </c>
      <c r="E39" s="111">
        <v>21456</v>
      </c>
      <c r="F39" s="111">
        <v>12</v>
      </c>
      <c r="G39" s="111">
        <v>13</v>
      </c>
      <c r="H39" s="111">
        <v>120</v>
      </c>
      <c r="I39" s="111">
        <v>139</v>
      </c>
      <c r="J39" s="111">
        <v>56</v>
      </c>
      <c r="K39" s="111">
        <v>455</v>
      </c>
      <c r="L39" s="111">
        <v>20662</v>
      </c>
      <c r="M39" s="111">
        <v>0</v>
      </c>
      <c r="N39" s="111">
        <v>4649</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1577</v>
      </c>
      <c r="D40" s="111">
        <v>193</v>
      </c>
      <c r="E40" s="111">
        <v>186</v>
      </c>
      <c r="F40" s="111">
        <v>0</v>
      </c>
      <c r="G40" s="111">
        <v>39</v>
      </c>
      <c r="H40" s="111">
        <v>14</v>
      </c>
      <c r="I40" s="111">
        <v>24</v>
      </c>
      <c r="J40" s="111">
        <v>28</v>
      </c>
      <c r="K40" s="111">
        <v>17</v>
      </c>
      <c r="L40" s="111">
        <v>63</v>
      </c>
      <c r="M40" s="111">
        <v>309</v>
      </c>
      <c r="N40" s="111">
        <v>889</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5409</v>
      </c>
      <c r="D41" s="111">
        <v>677</v>
      </c>
      <c r="E41" s="111">
        <v>1249</v>
      </c>
      <c r="F41" s="111">
        <v>183</v>
      </c>
      <c r="G41" s="111">
        <v>12</v>
      </c>
      <c r="H41" s="111">
        <v>67</v>
      </c>
      <c r="I41" s="111">
        <v>102</v>
      </c>
      <c r="J41" s="111">
        <v>84</v>
      </c>
      <c r="K41" s="111">
        <v>114</v>
      </c>
      <c r="L41" s="111">
        <v>688</v>
      </c>
      <c r="M41" s="111">
        <v>1</v>
      </c>
      <c r="N41" s="111">
        <v>3482</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10583</v>
      </c>
      <c r="D42" s="111">
        <v>1743</v>
      </c>
      <c r="E42" s="111">
        <v>7429</v>
      </c>
      <c r="F42" s="111">
        <v>185</v>
      </c>
      <c r="G42" s="111">
        <v>140</v>
      </c>
      <c r="H42" s="111">
        <v>222</v>
      </c>
      <c r="I42" s="111">
        <v>397</v>
      </c>
      <c r="J42" s="111">
        <v>620</v>
      </c>
      <c r="K42" s="111">
        <v>319</v>
      </c>
      <c r="L42" s="111">
        <v>5546</v>
      </c>
      <c r="M42" s="111">
        <v>71</v>
      </c>
      <c r="N42" s="111">
        <v>1340</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427</v>
      </c>
      <c r="D43" s="111">
        <v>0</v>
      </c>
      <c r="E43" s="111">
        <v>164</v>
      </c>
      <c r="F43" s="111">
        <v>5</v>
      </c>
      <c r="G43" s="111">
        <v>12</v>
      </c>
      <c r="H43" s="111">
        <v>2</v>
      </c>
      <c r="I43" s="111">
        <v>70</v>
      </c>
      <c r="J43" s="111">
        <v>53</v>
      </c>
      <c r="K43" s="111">
        <v>7</v>
      </c>
      <c r="L43" s="111">
        <v>16</v>
      </c>
      <c r="M43" s="111">
        <v>66</v>
      </c>
      <c r="N43" s="111">
        <v>197</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54696</v>
      </c>
      <c r="D44" s="113">
        <v>14061</v>
      </c>
      <c r="E44" s="113">
        <v>30156</v>
      </c>
      <c r="F44" s="113">
        <v>374</v>
      </c>
      <c r="G44" s="113">
        <v>192</v>
      </c>
      <c r="H44" s="113">
        <v>421</v>
      </c>
      <c r="I44" s="113">
        <v>592</v>
      </c>
      <c r="J44" s="113">
        <v>735</v>
      </c>
      <c r="K44" s="113">
        <v>899</v>
      </c>
      <c r="L44" s="113">
        <v>26942</v>
      </c>
      <c r="M44" s="113">
        <v>315</v>
      </c>
      <c r="N44" s="113">
        <v>10164</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1548</v>
      </c>
      <c r="D45" s="111">
        <v>13</v>
      </c>
      <c r="E45" s="111">
        <v>1055</v>
      </c>
      <c r="F45" s="111">
        <v>22</v>
      </c>
      <c r="G45" s="111">
        <v>60</v>
      </c>
      <c r="H45" s="111">
        <v>357</v>
      </c>
      <c r="I45" s="111">
        <v>56</v>
      </c>
      <c r="J45" s="111">
        <v>56</v>
      </c>
      <c r="K45" s="111">
        <v>415</v>
      </c>
      <c r="L45" s="111">
        <v>89</v>
      </c>
      <c r="M45" s="111">
        <v>0</v>
      </c>
      <c r="N45" s="111">
        <v>480</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1303</v>
      </c>
      <c r="D47" s="111">
        <v>55</v>
      </c>
      <c r="E47" s="111">
        <v>719</v>
      </c>
      <c r="F47" s="111">
        <v>45</v>
      </c>
      <c r="G47" s="111">
        <v>243</v>
      </c>
      <c r="H47" s="111">
        <v>42</v>
      </c>
      <c r="I47" s="111">
        <v>66</v>
      </c>
      <c r="J47" s="111">
        <v>23</v>
      </c>
      <c r="K47" s="111">
        <v>42</v>
      </c>
      <c r="L47" s="111">
        <v>257</v>
      </c>
      <c r="M47" s="111">
        <v>31</v>
      </c>
      <c r="N47" s="111">
        <v>498</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529</v>
      </c>
      <c r="D48" s="111">
        <v>0</v>
      </c>
      <c r="E48" s="111">
        <v>15</v>
      </c>
      <c r="F48" s="111">
        <v>0</v>
      </c>
      <c r="G48" s="111">
        <v>0</v>
      </c>
      <c r="H48" s="111">
        <v>0</v>
      </c>
      <c r="I48" s="111">
        <v>0</v>
      </c>
      <c r="J48" s="111">
        <v>15</v>
      </c>
      <c r="K48" s="111">
        <v>0</v>
      </c>
      <c r="L48" s="111">
        <v>0</v>
      </c>
      <c r="M48" s="111">
        <v>31</v>
      </c>
      <c r="N48" s="111">
        <v>484</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2322</v>
      </c>
      <c r="D49" s="113">
        <v>68</v>
      </c>
      <c r="E49" s="113">
        <v>1760</v>
      </c>
      <c r="F49" s="113">
        <v>68</v>
      </c>
      <c r="G49" s="113">
        <v>303</v>
      </c>
      <c r="H49" s="113">
        <v>399</v>
      </c>
      <c r="I49" s="113">
        <v>122</v>
      </c>
      <c r="J49" s="113">
        <v>64</v>
      </c>
      <c r="K49" s="113">
        <v>458</v>
      </c>
      <c r="L49" s="113">
        <v>346</v>
      </c>
      <c r="M49" s="113">
        <v>0</v>
      </c>
      <c r="N49" s="113">
        <v>494</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57018</v>
      </c>
      <c r="D50" s="113">
        <v>14129</v>
      </c>
      <c r="E50" s="113">
        <v>31916</v>
      </c>
      <c r="F50" s="113">
        <v>442</v>
      </c>
      <c r="G50" s="113">
        <v>495</v>
      </c>
      <c r="H50" s="113">
        <v>820</v>
      </c>
      <c r="I50" s="113">
        <v>714</v>
      </c>
      <c r="J50" s="113">
        <v>799</v>
      </c>
      <c r="K50" s="113">
        <v>1357</v>
      </c>
      <c r="L50" s="113">
        <v>27288</v>
      </c>
      <c r="M50" s="113">
        <v>315</v>
      </c>
      <c r="N50" s="113">
        <v>10658</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-126037</v>
      </c>
      <c r="D51" s="113">
        <v>-37942</v>
      </c>
      <c r="E51" s="113">
        <v>-58048</v>
      </c>
      <c r="F51" s="113">
        <v>-243</v>
      </c>
      <c r="G51" s="113">
        <v>-573</v>
      </c>
      <c r="H51" s="113">
        <v>-1591</v>
      </c>
      <c r="I51" s="113">
        <v>-3879</v>
      </c>
      <c r="J51" s="113">
        <v>-8615</v>
      </c>
      <c r="K51" s="113">
        <v>-9192</v>
      </c>
      <c r="L51" s="113">
        <v>-33955</v>
      </c>
      <c r="M51" s="113">
        <v>-279</v>
      </c>
      <c r="N51" s="113">
        <v>-29768</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-108532</v>
      </c>
      <c r="D52" s="112">
        <v>-34850</v>
      </c>
      <c r="E52" s="112">
        <v>-52100</v>
      </c>
      <c r="F52" s="112">
        <v>-258</v>
      </c>
      <c r="G52" s="112">
        <v>-631</v>
      </c>
      <c r="H52" s="112">
        <v>-1619</v>
      </c>
      <c r="I52" s="112">
        <v>-2812</v>
      </c>
      <c r="J52" s="112">
        <v>-6923</v>
      </c>
      <c r="K52" s="112">
        <v>-6442</v>
      </c>
      <c r="L52" s="112">
        <v>-33414</v>
      </c>
      <c r="M52" s="112">
        <v>-279</v>
      </c>
      <c r="N52" s="112">
        <v>-21303</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0</v>
      </c>
      <c r="D53" s="111">
        <v>0</v>
      </c>
      <c r="E53" s="111">
        <v>0</v>
      </c>
      <c r="F53" s="111">
        <v>0</v>
      </c>
      <c r="G53" s="111">
        <v>0</v>
      </c>
      <c r="H53" s="111">
        <v>0</v>
      </c>
      <c r="I53" s="111">
        <v>0</v>
      </c>
      <c r="J53" s="111">
        <v>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54</v>
      </c>
      <c r="D54" s="111">
        <v>0</v>
      </c>
      <c r="E54" s="111">
        <v>54</v>
      </c>
      <c r="F54" s="111">
        <v>0</v>
      </c>
      <c r="G54" s="111">
        <v>0</v>
      </c>
      <c r="H54" s="111">
        <v>47</v>
      </c>
      <c r="I54" s="111">
        <v>3</v>
      </c>
      <c r="J54" s="111">
        <v>0</v>
      </c>
      <c r="K54" s="111">
        <v>0</v>
      </c>
      <c r="L54" s="111">
        <v>4</v>
      </c>
      <c r="M54" s="111">
        <v>0</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35.049999999999997</v>
      </c>
      <c r="D56" s="114">
        <v>43.27</v>
      </c>
      <c r="E56" s="114">
        <v>17.670000000000002</v>
      </c>
      <c r="F56" s="114">
        <v>0.63</v>
      </c>
      <c r="G56" s="114">
        <v>0.79</v>
      </c>
      <c r="H56" s="114">
        <v>2.73</v>
      </c>
      <c r="I56" s="114">
        <v>9.92</v>
      </c>
      <c r="J56" s="114">
        <v>17.71</v>
      </c>
      <c r="K56" s="114">
        <v>28.49</v>
      </c>
      <c r="L56" s="114">
        <v>43.68</v>
      </c>
      <c r="M56" s="114">
        <v>0.33</v>
      </c>
      <c r="N56" s="114">
        <v>15.27</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13.05</v>
      </c>
      <c r="D57" s="114">
        <v>12.97</v>
      </c>
      <c r="E57" s="114">
        <v>9</v>
      </c>
      <c r="F57" s="114">
        <v>5.3</v>
      </c>
      <c r="G57" s="114">
        <v>1.8</v>
      </c>
      <c r="H57" s="114">
        <v>2.58</v>
      </c>
      <c r="I57" s="114">
        <v>5.53</v>
      </c>
      <c r="J57" s="114">
        <v>9.94</v>
      </c>
      <c r="K57" s="114">
        <v>12.48</v>
      </c>
      <c r="L57" s="114">
        <v>19.11</v>
      </c>
      <c r="M57" s="114">
        <v>0.39</v>
      </c>
      <c r="N57" s="114">
        <v>3.84</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0</v>
      </c>
      <c r="D58" s="114">
        <v>0</v>
      </c>
      <c r="E58" s="114">
        <v>0</v>
      </c>
      <c r="F58" s="114">
        <v>0</v>
      </c>
      <c r="G58" s="114">
        <v>0</v>
      </c>
      <c r="H58" s="114">
        <v>0</v>
      </c>
      <c r="I58" s="114">
        <v>0</v>
      </c>
      <c r="J58" s="114">
        <v>0</v>
      </c>
      <c r="K58" s="114">
        <v>0</v>
      </c>
      <c r="L58" s="114">
        <v>0</v>
      </c>
      <c r="M58" s="114">
        <v>0</v>
      </c>
      <c r="N58" s="114">
        <v>0</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v>
      </c>
      <c r="D59" s="114">
        <v>0</v>
      </c>
      <c r="E59" s="114">
        <v>0</v>
      </c>
      <c r="F59" s="114">
        <v>0</v>
      </c>
      <c r="G59" s="114">
        <v>0</v>
      </c>
      <c r="H59" s="114">
        <v>0.03</v>
      </c>
      <c r="I59" s="114">
        <v>0</v>
      </c>
      <c r="J59" s="114">
        <v>0</v>
      </c>
      <c r="K59" s="114">
        <v>0</v>
      </c>
      <c r="L59" s="114">
        <v>0</v>
      </c>
      <c r="M59" s="114">
        <v>0</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53.49</v>
      </c>
      <c r="D60" s="114">
        <v>104.73</v>
      </c>
      <c r="E60" s="114">
        <v>36.39</v>
      </c>
      <c r="F60" s="114">
        <v>1.94</v>
      </c>
      <c r="G60" s="114">
        <v>2.33</v>
      </c>
      <c r="H60" s="114">
        <v>3</v>
      </c>
      <c r="I60" s="114">
        <v>5.6</v>
      </c>
      <c r="J60" s="114">
        <v>8.58</v>
      </c>
      <c r="K60" s="114">
        <v>11.83</v>
      </c>
      <c r="L60" s="114">
        <v>142.15</v>
      </c>
      <c r="M60" s="114">
        <v>0.13</v>
      </c>
      <c r="N60" s="114">
        <v>5.1100000000000003</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0.27</v>
      </c>
      <c r="D61" s="114">
        <v>0</v>
      </c>
      <c r="E61" s="114">
        <v>0.13</v>
      </c>
      <c r="F61" s="114">
        <v>0.06</v>
      </c>
      <c r="G61" s="114">
        <v>7.0000000000000007E-2</v>
      </c>
      <c r="H61" s="114">
        <v>0.01</v>
      </c>
      <c r="I61" s="114">
        <v>0.42</v>
      </c>
      <c r="J61" s="114">
        <v>0.25</v>
      </c>
      <c r="K61" s="114">
        <v>0.05</v>
      </c>
      <c r="L61" s="114">
        <v>0.06</v>
      </c>
      <c r="M61" s="114">
        <v>0.09</v>
      </c>
      <c r="N61" s="114">
        <v>0.15</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101.33</v>
      </c>
      <c r="D62" s="115">
        <v>160.97</v>
      </c>
      <c r="E62" s="115">
        <v>62.93</v>
      </c>
      <c r="F62" s="115">
        <v>7.81</v>
      </c>
      <c r="G62" s="115">
        <v>4.8499999999999996</v>
      </c>
      <c r="H62" s="115">
        <v>8.33</v>
      </c>
      <c r="I62" s="115">
        <v>20.64</v>
      </c>
      <c r="J62" s="115">
        <v>35.99</v>
      </c>
      <c r="K62" s="115">
        <v>52.76</v>
      </c>
      <c r="L62" s="115">
        <v>204.88</v>
      </c>
      <c r="M62" s="115">
        <v>0.76</v>
      </c>
      <c r="N62" s="115">
        <v>24.07</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11.73</v>
      </c>
      <c r="D63" s="114">
        <v>9.39</v>
      </c>
      <c r="E63" s="114">
        <v>5.49</v>
      </c>
      <c r="F63" s="114">
        <v>0.6</v>
      </c>
      <c r="G63" s="114">
        <v>1.35</v>
      </c>
      <c r="H63" s="114">
        <v>1.46</v>
      </c>
      <c r="I63" s="114">
        <v>7.2</v>
      </c>
      <c r="J63" s="114">
        <v>8.3000000000000007</v>
      </c>
      <c r="K63" s="114">
        <v>19.64</v>
      </c>
      <c r="L63" s="114">
        <v>2.9</v>
      </c>
      <c r="M63" s="114">
        <v>0.04</v>
      </c>
      <c r="N63" s="114">
        <v>6.77</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8.91</v>
      </c>
      <c r="D64" s="114">
        <v>2.65</v>
      </c>
      <c r="E64" s="114">
        <v>4.67</v>
      </c>
      <c r="F64" s="114">
        <v>0.44</v>
      </c>
      <c r="G64" s="114">
        <v>1.1299999999999999</v>
      </c>
      <c r="H64" s="114">
        <v>1.28</v>
      </c>
      <c r="I64" s="114">
        <v>6.26</v>
      </c>
      <c r="J64" s="114">
        <v>7.58</v>
      </c>
      <c r="K64" s="114">
        <v>17.850000000000001</v>
      </c>
      <c r="L64" s="114">
        <v>1.47</v>
      </c>
      <c r="M64" s="114">
        <v>0</v>
      </c>
      <c r="N64" s="114">
        <v>5.7</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v>
      </c>
      <c r="D65" s="114">
        <v>0</v>
      </c>
      <c r="E65" s="114">
        <v>0</v>
      </c>
      <c r="F65" s="114">
        <v>0</v>
      </c>
      <c r="G65" s="114">
        <v>0</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0.9</v>
      </c>
      <c r="D66" s="114">
        <v>1.01</v>
      </c>
      <c r="E66" s="114">
        <v>0.42</v>
      </c>
      <c r="F66" s="114">
        <v>0.05</v>
      </c>
      <c r="G66" s="114">
        <v>0.1</v>
      </c>
      <c r="H66" s="114">
        <v>0.06</v>
      </c>
      <c r="I66" s="114">
        <v>0</v>
      </c>
      <c r="J66" s="114">
        <v>0.02</v>
      </c>
      <c r="K66" s="114">
        <v>3.41</v>
      </c>
      <c r="L66" s="114">
        <v>0.12</v>
      </c>
      <c r="M66" s="114">
        <v>0</v>
      </c>
      <c r="N66" s="114">
        <v>0.46</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0.33</v>
      </c>
      <c r="D67" s="114">
        <v>0</v>
      </c>
      <c r="E67" s="114">
        <v>0.01</v>
      </c>
      <c r="F67" s="114">
        <v>0</v>
      </c>
      <c r="G67" s="114">
        <v>0</v>
      </c>
      <c r="H67" s="114">
        <v>0</v>
      </c>
      <c r="I67" s="114">
        <v>0</v>
      </c>
      <c r="J67" s="114">
        <v>7.0000000000000007E-2</v>
      </c>
      <c r="K67" s="114">
        <v>0</v>
      </c>
      <c r="L67" s="114">
        <v>0</v>
      </c>
      <c r="M67" s="114">
        <v>0.04</v>
      </c>
      <c r="N67" s="114">
        <v>0.37</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12.31</v>
      </c>
      <c r="D68" s="115">
        <v>10.4</v>
      </c>
      <c r="E68" s="115">
        <v>5.9</v>
      </c>
      <c r="F68" s="115">
        <v>0.65</v>
      </c>
      <c r="G68" s="115">
        <v>1.45</v>
      </c>
      <c r="H68" s="115">
        <v>1.52</v>
      </c>
      <c r="I68" s="115">
        <v>7.2</v>
      </c>
      <c r="J68" s="115">
        <v>8.25</v>
      </c>
      <c r="K68" s="115">
        <v>23.05</v>
      </c>
      <c r="L68" s="115">
        <v>3.01</v>
      </c>
      <c r="M68" s="115">
        <v>0</v>
      </c>
      <c r="N68" s="115">
        <v>6.85</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113.63</v>
      </c>
      <c r="D69" s="115">
        <v>171.36</v>
      </c>
      <c r="E69" s="115">
        <v>68.83</v>
      </c>
      <c r="F69" s="115">
        <v>8.4600000000000009</v>
      </c>
      <c r="G69" s="115">
        <v>6.29</v>
      </c>
      <c r="H69" s="115">
        <v>9.85</v>
      </c>
      <c r="I69" s="115">
        <v>27.84</v>
      </c>
      <c r="J69" s="115">
        <v>44.24</v>
      </c>
      <c r="K69" s="115">
        <v>75.8</v>
      </c>
      <c r="L69" s="115">
        <v>207.89</v>
      </c>
      <c r="M69" s="115">
        <v>0.76</v>
      </c>
      <c r="N69" s="115">
        <v>30.93</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23.31</v>
      </c>
      <c r="D76" s="114">
        <v>37.68</v>
      </c>
      <c r="E76" s="114">
        <v>16.420000000000002</v>
      </c>
      <c r="F76" s="114">
        <v>0.14000000000000001</v>
      </c>
      <c r="G76" s="114">
        <v>7.0000000000000007E-2</v>
      </c>
      <c r="H76" s="114">
        <v>0.49</v>
      </c>
      <c r="I76" s="114">
        <v>0.84</v>
      </c>
      <c r="J76" s="114">
        <v>0.26</v>
      </c>
      <c r="K76" s="114">
        <v>3.27</v>
      </c>
      <c r="L76" s="114">
        <v>70.14</v>
      </c>
      <c r="M76" s="114">
        <v>0</v>
      </c>
      <c r="N76" s="114">
        <v>3.56</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0.98</v>
      </c>
      <c r="D77" s="114">
        <v>0.64</v>
      </c>
      <c r="E77" s="114">
        <v>0.14000000000000001</v>
      </c>
      <c r="F77" s="114">
        <v>0</v>
      </c>
      <c r="G77" s="114">
        <v>0.23</v>
      </c>
      <c r="H77" s="114">
        <v>0.06</v>
      </c>
      <c r="I77" s="114">
        <v>0.15</v>
      </c>
      <c r="J77" s="114">
        <v>0.13</v>
      </c>
      <c r="K77" s="114">
        <v>0.12</v>
      </c>
      <c r="L77" s="114">
        <v>0.21</v>
      </c>
      <c r="M77" s="114">
        <v>0.4</v>
      </c>
      <c r="N77" s="114">
        <v>0.68</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3.36</v>
      </c>
      <c r="D78" s="114">
        <v>2.23</v>
      </c>
      <c r="E78" s="114">
        <v>0.96</v>
      </c>
      <c r="F78" s="114">
        <v>2.2599999999999998</v>
      </c>
      <c r="G78" s="114">
        <v>7.0000000000000007E-2</v>
      </c>
      <c r="H78" s="114">
        <v>0.27</v>
      </c>
      <c r="I78" s="114">
        <v>0.62</v>
      </c>
      <c r="J78" s="114">
        <v>0.39</v>
      </c>
      <c r="K78" s="114">
        <v>0.82</v>
      </c>
      <c r="L78" s="114">
        <v>2.33</v>
      </c>
      <c r="M78" s="114">
        <v>0</v>
      </c>
      <c r="N78" s="114">
        <v>2.66</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6.57</v>
      </c>
      <c r="D79" s="114">
        <v>5.74</v>
      </c>
      <c r="E79" s="114">
        <v>5.68</v>
      </c>
      <c r="F79" s="114">
        <v>2.2799999999999998</v>
      </c>
      <c r="G79" s="114">
        <v>0.83</v>
      </c>
      <c r="H79" s="114">
        <v>0.91</v>
      </c>
      <c r="I79" s="114">
        <v>2.41</v>
      </c>
      <c r="J79" s="114">
        <v>2.91</v>
      </c>
      <c r="K79" s="114">
        <v>2.29</v>
      </c>
      <c r="L79" s="114">
        <v>18.829999999999998</v>
      </c>
      <c r="M79" s="114">
        <v>0.09</v>
      </c>
      <c r="N79" s="114">
        <v>1.02</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0.27</v>
      </c>
      <c r="D80" s="114">
        <v>0</v>
      </c>
      <c r="E80" s="114">
        <v>0.13</v>
      </c>
      <c r="F80" s="114">
        <v>0.06</v>
      </c>
      <c r="G80" s="114">
        <v>7.0000000000000007E-2</v>
      </c>
      <c r="H80" s="114">
        <v>0.01</v>
      </c>
      <c r="I80" s="114">
        <v>0.42</v>
      </c>
      <c r="J80" s="114">
        <v>0.25</v>
      </c>
      <c r="K80" s="114">
        <v>0.05</v>
      </c>
      <c r="L80" s="114">
        <v>0.06</v>
      </c>
      <c r="M80" s="114">
        <v>0.09</v>
      </c>
      <c r="N80" s="114">
        <v>0.15</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33.950000000000003</v>
      </c>
      <c r="D81" s="115">
        <v>46.28</v>
      </c>
      <c r="E81" s="115">
        <v>23.07</v>
      </c>
      <c r="F81" s="115">
        <v>4.62</v>
      </c>
      <c r="G81" s="115">
        <v>1.1299999999999999</v>
      </c>
      <c r="H81" s="115">
        <v>1.72</v>
      </c>
      <c r="I81" s="115">
        <v>3.59</v>
      </c>
      <c r="J81" s="115">
        <v>3.45</v>
      </c>
      <c r="K81" s="115">
        <v>6.46</v>
      </c>
      <c r="L81" s="115">
        <v>91.46</v>
      </c>
      <c r="M81" s="115">
        <v>0.4</v>
      </c>
      <c r="N81" s="115">
        <v>7.78</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0.96</v>
      </c>
      <c r="D82" s="114">
        <v>0.04</v>
      </c>
      <c r="E82" s="114">
        <v>0.81</v>
      </c>
      <c r="F82" s="114">
        <v>0.27</v>
      </c>
      <c r="G82" s="114">
        <v>0.35</v>
      </c>
      <c r="H82" s="114">
        <v>1.46</v>
      </c>
      <c r="I82" s="114">
        <v>0.34</v>
      </c>
      <c r="J82" s="114">
        <v>0.26</v>
      </c>
      <c r="K82" s="114">
        <v>2.98</v>
      </c>
      <c r="L82" s="114">
        <v>0.3</v>
      </c>
      <c r="M82" s="114">
        <v>0</v>
      </c>
      <c r="N82" s="114">
        <v>0.37</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0.81</v>
      </c>
      <c r="D84" s="114">
        <v>0.18</v>
      </c>
      <c r="E84" s="114">
        <v>0.55000000000000004</v>
      </c>
      <c r="F84" s="114">
        <v>0.56000000000000005</v>
      </c>
      <c r="G84" s="114">
        <v>1.43</v>
      </c>
      <c r="H84" s="114">
        <v>0.17</v>
      </c>
      <c r="I84" s="114">
        <v>0.4</v>
      </c>
      <c r="J84" s="114">
        <v>0.11</v>
      </c>
      <c r="K84" s="114">
        <v>0.3</v>
      </c>
      <c r="L84" s="114">
        <v>0.87</v>
      </c>
      <c r="M84" s="114">
        <v>0.04</v>
      </c>
      <c r="N84" s="114">
        <v>0.38</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0.33</v>
      </c>
      <c r="D85" s="114">
        <v>0</v>
      </c>
      <c r="E85" s="114">
        <v>0.01</v>
      </c>
      <c r="F85" s="114">
        <v>0</v>
      </c>
      <c r="G85" s="114">
        <v>0</v>
      </c>
      <c r="H85" s="114">
        <v>0</v>
      </c>
      <c r="I85" s="114">
        <v>0</v>
      </c>
      <c r="J85" s="114">
        <v>7.0000000000000007E-2</v>
      </c>
      <c r="K85" s="114">
        <v>0</v>
      </c>
      <c r="L85" s="114">
        <v>0</v>
      </c>
      <c r="M85" s="114">
        <v>0.04</v>
      </c>
      <c r="N85" s="114">
        <v>0.37</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1.44</v>
      </c>
      <c r="D86" s="115">
        <v>0.22</v>
      </c>
      <c r="E86" s="115">
        <v>1.35</v>
      </c>
      <c r="F86" s="115">
        <v>0.83</v>
      </c>
      <c r="G86" s="115">
        <v>1.79</v>
      </c>
      <c r="H86" s="115">
        <v>1.63</v>
      </c>
      <c r="I86" s="115">
        <v>0.74</v>
      </c>
      <c r="J86" s="115">
        <v>0.3</v>
      </c>
      <c r="K86" s="115">
        <v>3.29</v>
      </c>
      <c r="L86" s="115">
        <v>1.18</v>
      </c>
      <c r="M86" s="115">
        <v>0</v>
      </c>
      <c r="N86" s="115">
        <v>0.38</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35.39</v>
      </c>
      <c r="D87" s="115">
        <v>46.5</v>
      </c>
      <c r="E87" s="115">
        <v>24.42</v>
      </c>
      <c r="F87" s="115">
        <v>5.46</v>
      </c>
      <c r="G87" s="115">
        <v>2.92</v>
      </c>
      <c r="H87" s="115">
        <v>3.35</v>
      </c>
      <c r="I87" s="115">
        <v>4.33</v>
      </c>
      <c r="J87" s="115">
        <v>3.75</v>
      </c>
      <c r="K87" s="115">
        <v>9.75</v>
      </c>
      <c r="L87" s="115">
        <v>92.63</v>
      </c>
      <c r="M87" s="115">
        <v>0.4</v>
      </c>
      <c r="N87" s="115">
        <v>8.15</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-78.239999999999995</v>
      </c>
      <c r="D88" s="115">
        <v>-124.86</v>
      </c>
      <c r="E88" s="115">
        <v>-44.41</v>
      </c>
      <c r="F88" s="115">
        <v>-3</v>
      </c>
      <c r="G88" s="115">
        <v>-3.38</v>
      </c>
      <c r="H88" s="115">
        <v>-6.5</v>
      </c>
      <c r="I88" s="115">
        <v>-23.51</v>
      </c>
      <c r="J88" s="115">
        <v>-40.49</v>
      </c>
      <c r="K88" s="115">
        <v>-66.05</v>
      </c>
      <c r="L88" s="115">
        <v>-115.26</v>
      </c>
      <c r="M88" s="115">
        <v>-0.36</v>
      </c>
      <c r="N88" s="115">
        <v>-22.78</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-67.37</v>
      </c>
      <c r="D89" s="116">
        <v>-114.69</v>
      </c>
      <c r="E89" s="116">
        <v>-39.86</v>
      </c>
      <c r="F89" s="116">
        <v>-3.19</v>
      </c>
      <c r="G89" s="116">
        <v>-3.72</v>
      </c>
      <c r="H89" s="116">
        <v>-6.61</v>
      </c>
      <c r="I89" s="116">
        <v>-17.05</v>
      </c>
      <c r="J89" s="116">
        <v>-32.53</v>
      </c>
      <c r="K89" s="116">
        <v>-46.29</v>
      </c>
      <c r="L89" s="116">
        <v>-113.43</v>
      </c>
      <c r="M89" s="116">
        <v>-0.36</v>
      </c>
      <c r="N89" s="116">
        <v>-16.3</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0</v>
      </c>
      <c r="D90" s="114">
        <v>0</v>
      </c>
      <c r="E90" s="114">
        <v>0</v>
      </c>
      <c r="F90" s="114">
        <v>0</v>
      </c>
      <c r="G90" s="114">
        <v>0</v>
      </c>
      <c r="H90" s="114">
        <v>0</v>
      </c>
      <c r="I90" s="114">
        <v>0</v>
      </c>
      <c r="J90" s="114">
        <v>0</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0.03</v>
      </c>
      <c r="D91" s="114">
        <v>0</v>
      </c>
      <c r="E91" s="114">
        <v>0.04</v>
      </c>
      <c r="F91" s="114">
        <v>0</v>
      </c>
      <c r="G91" s="114">
        <v>0</v>
      </c>
      <c r="H91" s="114">
        <v>0.19</v>
      </c>
      <c r="I91" s="114">
        <v>0.02</v>
      </c>
      <c r="J91" s="114">
        <v>0</v>
      </c>
      <c r="K91" s="114">
        <v>0</v>
      </c>
      <c r="L91" s="114">
        <v>0.01</v>
      </c>
      <c r="M91" s="114">
        <v>0</v>
      </c>
      <c r="N91" s="114">
        <v>0</v>
      </c>
    </row>
  </sheetData>
  <mergeCells count="28">
    <mergeCell ref="C18:H18"/>
    <mergeCell ref="A4:A16"/>
    <mergeCell ref="B4:B16"/>
    <mergeCell ref="C4:C16"/>
    <mergeCell ref="D4:D16"/>
    <mergeCell ref="E4:E16"/>
    <mergeCell ref="A1:B1"/>
    <mergeCell ref="C1:H1"/>
    <mergeCell ref="I1:N1"/>
    <mergeCell ref="I2:N3"/>
    <mergeCell ref="C2:H3"/>
    <mergeCell ref="A2:B3"/>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49</v>
      </c>
      <c r="B2" s="219"/>
      <c r="C2" s="220" t="s">
        <v>134</v>
      </c>
      <c r="D2" s="220"/>
      <c r="E2" s="220"/>
      <c r="F2" s="220"/>
      <c r="G2" s="220"/>
      <c r="H2" s="221"/>
      <c r="I2" s="222" t="s">
        <v>134</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208463</v>
      </c>
      <c r="D19" s="111">
        <v>24102</v>
      </c>
      <c r="E19" s="111">
        <v>85538</v>
      </c>
      <c r="F19" s="111">
        <v>3394</v>
      </c>
      <c r="G19" s="111">
        <v>11827</v>
      </c>
      <c r="H19" s="111">
        <v>18451</v>
      </c>
      <c r="I19" s="111">
        <v>16624</v>
      </c>
      <c r="J19" s="111">
        <v>11851</v>
      </c>
      <c r="K19" s="111">
        <v>15388</v>
      </c>
      <c r="L19" s="111">
        <v>8002</v>
      </c>
      <c r="M19" s="111">
        <v>5738</v>
      </c>
      <c r="N19" s="111">
        <v>93086</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50077</v>
      </c>
      <c r="D20" s="111">
        <v>2742</v>
      </c>
      <c r="E20" s="111">
        <v>15886</v>
      </c>
      <c r="F20" s="111">
        <v>532</v>
      </c>
      <c r="G20" s="111">
        <v>1789</v>
      </c>
      <c r="H20" s="111">
        <v>3893</v>
      </c>
      <c r="I20" s="111">
        <v>2816</v>
      </c>
      <c r="J20" s="111">
        <v>2749</v>
      </c>
      <c r="K20" s="111">
        <v>3087</v>
      </c>
      <c r="L20" s="111">
        <v>1019</v>
      </c>
      <c r="M20" s="111">
        <v>609</v>
      </c>
      <c r="N20" s="111">
        <v>30840</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1377753</v>
      </c>
      <c r="D21" s="111">
        <v>314815</v>
      </c>
      <c r="E21" s="111">
        <v>0</v>
      </c>
      <c r="F21" s="111">
        <v>0</v>
      </c>
      <c r="G21" s="111">
        <v>0</v>
      </c>
      <c r="H21" s="111">
        <v>0</v>
      </c>
      <c r="I21" s="111">
        <v>0</v>
      </c>
      <c r="J21" s="111">
        <v>0</v>
      </c>
      <c r="K21" s="111">
        <v>0</v>
      </c>
      <c r="L21" s="111">
        <v>0</v>
      </c>
      <c r="M21" s="111">
        <v>0</v>
      </c>
      <c r="N21" s="111">
        <v>1062938</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89</v>
      </c>
      <c r="D22" s="111">
        <v>0</v>
      </c>
      <c r="E22" s="111">
        <v>88</v>
      </c>
      <c r="F22" s="111">
        <v>0</v>
      </c>
      <c r="G22" s="111">
        <v>9</v>
      </c>
      <c r="H22" s="111">
        <v>49</v>
      </c>
      <c r="I22" s="111">
        <v>16</v>
      </c>
      <c r="J22" s="111">
        <v>13</v>
      </c>
      <c r="K22" s="111">
        <v>0</v>
      </c>
      <c r="L22" s="111">
        <v>1</v>
      </c>
      <c r="M22" s="111">
        <v>1</v>
      </c>
      <c r="N22" s="111">
        <v>0</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1030150</v>
      </c>
      <c r="D23" s="111">
        <v>178793</v>
      </c>
      <c r="E23" s="111">
        <v>179272</v>
      </c>
      <c r="F23" s="111">
        <v>10740</v>
      </c>
      <c r="G23" s="111">
        <v>23459</v>
      </c>
      <c r="H23" s="111">
        <v>34382</v>
      </c>
      <c r="I23" s="111">
        <v>23969</v>
      </c>
      <c r="J23" s="111">
        <v>28286</v>
      </c>
      <c r="K23" s="111">
        <v>19019</v>
      </c>
      <c r="L23" s="111">
        <v>39416</v>
      </c>
      <c r="M23" s="111">
        <v>661</v>
      </c>
      <c r="N23" s="111">
        <v>671425</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257715</v>
      </c>
      <c r="D24" s="111">
        <v>3623</v>
      </c>
      <c r="E24" s="111">
        <v>75886</v>
      </c>
      <c r="F24" s="111">
        <v>3685</v>
      </c>
      <c r="G24" s="111">
        <v>11294</v>
      </c>
      <c r="H24" s="111">
        <v>14650</v>
      </c>
      <c r="I24" s="111">
        <v>16260</v>
      </c>
      <c r="J24" s="111">
        <v>9744</v>
      </c>
      <c r="K24" s="111">
        <v>14705</v>
      </c>
      <c r="L24" s="111">
        <v>5548</v>
      </c>
      <c r="M24" s="111">
        <v>3541</v>
      </c>
      <c r="N24" s="111">
        <v>174665</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2408817</v>
      </c>
      <c r="D25" s="113">
        <v>516829</v>
      </c>
      <c r="E25" s="113">
        <v>204898</v>
      </c>
      <c r="F25" s="113">
        <v>10981</v>
      </c>
      <c r="G25" s="113">
        <v>25789</v>
      </c>
      <c r="H25" s="113">
        <v>42126</v>
      </c>
      <c r="I25" s="113">
        <v>27166</v>
      </c>
      <c r="J25" s="113">
        <v>33156</v>
      </c>
      <c r="K25" s="113">
        <v>22789</v>
      </c>
      <c r="L25" s="113">
        <v>42890</v>
      </c>
      <c r="M25" s="113">
        <v>3467</v>
      </c>
      <c r="N25" s="113">
        <v>1683623</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39967</v>
      </c>
      <c r="D26" s="111">
        <v>6501</v>
      </c>
      <c r="E26" s="111">
        <v>24197</v>
      </c>
      <c r="F26" s="111">
        <v>1885</v>
      </c>
      <c r="G26" s="111">
        <v>4149</v>
      </c>
      <c r="H26" s="111">
        <v>8524</v>
      </c>
      <c r="I26" s="111">
        <v>5990</v>
      </c>
      <c r="J26" s="111">
        <v>1379</v>
      </c>
      <c r="K26" s="111">
        <v>1853</v>
      </c>
      <c r="L26" s="111">
        <v>416</v>
      </c>
      <c r="M26" s="111">
        <v>13</v>
      </c>
      <c r="N26" s="111">
        <v>9257</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23596</v>
      </c>
      <c r="D27" s="111">
        <v>4656</v>
      </c>
      <c r="E27" s="111">
        <v>18900</v>
      </c>
      <c r="F27" s="111">
        <v>779</v>
      </c>
      <c r="G27" s="111">
        <v>3206</v>
      </c>
      <c r="H27" s="111">
        <v>7654</v>
      </c>
      <c r="I27" s="111">
        <v>5519</v>
      </c>
      <c r="J27" s="111">
        <v>1034</v>
      </c>
      <c r="K27" s="111">
        <v>396</v>
      </c>
      <c r="L27" s="111">
        <v>312</v>
      </c>
      <c r="M27" s="111">
        <v>0</v>
      </c>
      <c r="N27" s="111">
        <v>39</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0</v>
      </c>
      <c r="D28" s="111">
        <v>0</v>
      </c>
      <c r="E28" s="111">
        <v>0</v>
      </c>
      <c r="F28" s="111">
        <v>0</v>
      </c>
      <c r="G28" s="111">
        <v>0</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4106</v>
      </c>
      <c r="D29" s="111">
        <v>318</v>
      </c>
      <c r="E29" s="111">
        <v>398</v>
      </c>
      <c r="F29" s="111">
        <v>2</v>
      </c>
      <c r="G29" s="111">
        <v>30</v>
      </c>
      <c r="H29" s="111">
        <v>85</v>
      </c>
      <c r="I29" s="111">
        <v>3</v>
      </c>
      <c r="J29" s="111">
        <v>0</v>
      </c>
      <c r="K29" s="111">
        <v>229</v>
      </c>
      <c r="L29" s="111">
        <v>50</v>
      </c>
      <c r="M29" s="111">
        <v>0</v>
      </c>
      <c r="N29" s="111">
        <v>3389</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1702</v>
      </c>
      <c r="D30" s="111">
        <v>0</v>
      </c>
      <c r="E30" s="111">
        <v>1702</v>
      </c>
      <c r="F30" s="111">
        <v>0</v>
      </c>
      <c r="G30" s="111">
        <v>235</v>
      </c>
      <c r="H30" s="111">
        <v>1442</v>
      </c>
      <c r="I30" s="111">
        <v>0</v>
      </c>
      <c r="J30" s="111">
        <v>23</v>
      </c>
      <c r="K30" s="111">
        <v>1</v>
      </c>
      <c r="L30" s="111">
        <v>0</v>
      </c>
      <c r="M30" s="111">
        <v>0</v>
      </c>
      <c r="N30" s="111">
        <v>0</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42371</v>
      </c>
      <c r="D31" s="113">
        <v>6819</v>
      </c>
      <c r="E31" s="113">
        <v>22893</v>
      </c>
      <c r="F31" s="113">
        <v>1887</v>
      </c>
      <c r="G31" s="113">
        <v>3944</v>
      </c>
      <c r="H31" s="113">
        <v>7167</v>
      </c>
      <c r="I31" s="113">
        <v>5993</v>
      </c>
      <c r="J31" s="113">
        <v>1355</v>
      </c>
      <c r="K31" s="113">
        <v>2081</v>
      </c>
      <c r="L31" s="113">
        <v>466</v>
      </c>
      <c r="M31" s="113">
        <v>13</v>
      </c>
      <c r="N31" s="113">
        <v>12646</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2451189</v>
      </c>
      <c r="D32" s="113">
        <v>523648</v>
      </c>
      <c r="E32" s="113">
        <v>227791</v>
      </c>
      <c r="F32" s="113">
        <v>12868</v>
      </c>
      <c r="G32" s="113">
        <v>29733</v>
      </c>
      <c r="H32" s="113">
        <v>49293</v>
      </c>
      <c r="I32" s="113">
        <v>33159</v>
      </c>
      <c r="J32" s="113">
        <v>34511</v>
      </c>
      <c r="K32" s="113">
        <v>24870</v>
      </c>
      <c r="L32" s="113">
        <v>43356</v>
      </c>
      <c r="M32" s="113">
        <v>3480</v>
      </c>
      <c r="N32" s="113">
        <v>1696269</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798165</v>
      </c>
      <c r="D39" s="111">
        <v>147222</v>
      </c>
      <c r="E39" s="111">
        <v>10621</v>
      </c>
      <c r="F39" s="111">
        <v>118</v>
      </c>
      <c r="G39" s="111">
        <v>1456</v>
      </c>
      <c r="H39" s="111">
        <v>5545</v>
      </c>
      <c r="I39" s="111">
        <v>2172</v>
      </c>
      <c r="J39" s="111">
        <v>330</v>
      </c>
      <c r="K39" s="111">
        <v>753</v>
      </c>
      <c r="L39" s="111">
        <v>247</v>
      </c>
      <c r="M39" s="111">
        <v>28</v>
      </c>
      <c r="N39" s="111">
        <v>640294</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262161</v>
      </c>
      <c r="D40" s="111">
        <v>48162</v>
      </c>
      <c r="E40" s="111">
        <v>591</v>
      </c>
      <c r="F40" s="111">
        <v>0</v>
      </c>
      <c r="G40" s="111">
        <v>23</v>
      </c>
      <c r="H40" s="111">
        <v>23</v>
      </c>
      <c r="I40" s="111">
        <v>71</v>
      </c>
      <c r="J40" s="111">
        <v>59</v>
      </c>
      <c r="K40" s="111">
        <v>198</v>
      </c>
      <c r="L40" s="111">
        <v>218</v>
      </c>
      <c r="M40" s="111">
        <v>195</v>
      </c>
      <c r="N40" s="111">
        <v>213213</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2607</v>
      </c>
      <c r="D41" s="111">
        <v>43</v>
      </c>
      <c r="E41" s="111">
        <v>2203</v>
      </c>
      <c r="F41" s="111">
        <v>113</v>
      </c>
      <c r="G41" s="111">
        <v>258</v>
      </c>
      <c r="H41" s="111">
        <v>812</v>
      </c>
      <c r="I41" s="111">
        <v>267</v>
      </c>
      <c r="J41" s="111">
        <v>173</v>
      </c>
      <c r="K41" s="111">
        <v>530</v>
      </c>
      <c r="L41" s="111">
        <v>50</v>
      </c>
      <c r="M41" s="111">
        <v>146</v>
      </c>
      <c r="N41" s="111">
        <v>215</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602385</v>
      </c>
      <c r="D42" s="111">
        <v>72620</v>
      </c>
      <c r="E42" s="111">
        <v>85603</v>
      </c>
      <c r="F42" s="111">
        <v>3774</v>
      </c>
      <c r="G42" s="111">
        <v>12436</v>
      </c>
      <c r="H42" s="111">
        <v>17604</v>
      </c>
      <c r="I42" s="111">
        <v>17875</v>
      </c>
      <c r="J42" s="111">
        <v>11719</v>
      </c>
      <c r="K42" s="111">
        <v>16102</v>
      </c>
      <c r="L42" s="111">
        <v>6094</v>
      </c>
      <c r="M42" s="111">
        <v>3684</v>
      </c>
      <c r="N42" s="111">
        <v>440479</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257715</v>
      </c>
      <c r="D43" s="111">
        <v>3623</v>
      </c>
      <c r="E43" s="111">
        <v>75886</v>
      </c>
      <c r="F43" s="111">
        <v>3685</v>
      </c>
      <c r="G43" s="111">
        <v>11294</v>
      </c>
      <c r="H43" s="111">
        <v>14650</v>
      </c>
      <c r="I43" s="111">
        <v>16260</v>
      </c>
      <c r="J43" s="111">
        <v>9744</v>
      </c>
      <c r="K43" s="111">
        <v>14705</v>
      </c>
      <c r="L43" s="111">
        <v>5548</v>
      </c>
      <c r="M43" s="111">
        <v>3541</v>
      </c>
      <c r="N43" s="111">
        <v>174665</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1407602</v>
      </c>
      <c r="D44" s="113">
        <v>264423</v>
      </c>
      <c r="E44" s="113">
        <v>23132</v>
      </c>
      <c r="F44" s="113">
        <v>319</v>
      </c>
      <c r="G44" s="113">
        <v>2879</v>
      </c>
      <c r="H44" s="113">
        <v>9334</v>
      </c>
      <c r="I44" s="113">
        <v>4125</v>
      </c>
      <c r="J44" s="113">
        <v>2536</v>
      </c>
      <c r="K44" s="113">
        <v>2878</v>
      </c>
      <c r="L44" s="113">
        <v>1061</v>
      </c>
      <c r="M44" s="113">
        <v>511</v>
      </c>
      <c r="N44" s="113">
        <v>1119536</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29739</v>
      </c>
      <c r="D45" s="111">
        <v>5151</v>
      </c>
      <c r="E45" s="111">
        <v>12195</v>
      </c>
      <c r="F45" s="111">
        <v>758</v>
      </c>
      <c r="G45" s="111">
        <v>2581</v>
      </c>
      <c r="H45" s="111">
        <v>4294</v>
      </c>
      <c r="I45" s="111">
        <v>2491</v>
      </c>
      <c r="J45" s="111">
        <v>194</v>
      </c>
      <c r="K45" s="111">
        <v>1717</v>
      </c>
      <c r="L45" s="111">
        <v>161</v>
      </c>
      <c r="M45" s="111">
        <v>2</v>
      </c>
      <c r="N45" s="111">
        <v>12391</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2965</v>
      </c>
      <c r="D47" s="111">
        <v>128</v>
      </c>
      <c r="E47" s="111">
        <v>2746</v>
      </c>
      <c r="F47" s="111">
        <v>56</v>
      </c>
      <c r="G47" s="111">
        <v>559</v>
      </c>
      <c r="H47" s="111">
        <v>1811</v>
      </c>
      <c r="I47" s="111">
        <v>24</v>
      </c>
      <c r="J47" s="111">
        <v>62</v>
      </c>
      <c r="K47" s="111">
        <v>234</v>
      </c>
      <c r="L47" s="111">
        <v>0</v>
      </c>
      <c r="M47" s="111">
        <v>0</v>
      </c>
      <c r="N47" s="111">
        <v>91</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1702</v>
      </c>
      <c r="D48" s="111">
        <v>0</v>
      </c>
      <c r="E48" s="111">
        <v>1702</v>
      </c>
      <c r="F48" s="111">
        <v>0</v>
      </c>
      <c r="G48" s="111">
        <v>235</v>
      </c>
      <c r="H48" s="111">
        <v>1442</v>
      </c>
      <c r="I48" s="111">
        <v>0</v>
      </c>
      <c r="J48" s="111">
        <v>23</v>
      </c>
      <c r="K48" s="111">
        <v>1</v>
      </c>
      <c r="L48" s="111">
        <v>0</v>
      </c>
      <c r="M48" s="111">
        <v>0</v>
      </c>
      <c r="N48" s="111">
        <v>0</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31002</v>
      </c>
      <c r="D49" s="113">
        <v>5279</v>
      </c>
      <c r="E49" s="113">
        <v>13239</v>
      </c>
      <c r="F49" s="113">
        <v>814</v>
      </c>
      <c r="G49" s="113">
        <v>2905</v>
      </c>
      <c r="H49" s="113">
        <v>4663</v>
      </c>
      <c r="I49" s="113">
        <v>2514</v>
      </c>
      <c r="J49" s="113">
        <v>232</v>
      </c>
      <c r="K49" s="113">
        <v>1950</v>
      </c>
      <c r="L49" s="113">
        <v>161</v>
      </c>
      <c r="M49" s="113">
        <v>2</v>
      </c>
      <c r="N49" s="113">
        <v>12482</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1438604</v>
      </c>
      <c r="D50" s="113">
        <v>269702</v>
      </c>
      <c r="E50" s="113">
        <v>36371</v>
      </c>
      <c r="F50" s="113">
        <v>1133</v>
      </c>
      <c r="G50" s="113">
        <v>5783</v>
      </c>
      <c r="H50" s="113">
        <v>13997</v>
      </c>
      <c r="I50" s="113">
        <v>6640</v>
      </c>
      <c r="J50" s="113">
        <v>2769</v>
      </c>
      <c r="K50" s="113">
        <v>4828</v>
      </c>
      <c r="L50" s="113">
        <v>1221</v>
      </c>
      <c r="M50" s="113">
        <v>513</v>
      </c>
      <c r="N50" s="113">
        <v>1132018</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-1012584</v>
      </c>
      <c r="D51" s="113">
        <v>-253946</v>
      </c>
      <c r="E51" s="113">
        <v>-191420</v>
      </c>
      <c r="F51" s="113">
        <v>-11735</v>
      </c>
      <c r="G51" s="113">
        <v>-23950</v>
      </c>
      <c r="H51" s="113">
        <v>-35297</v>
      </c>
      <c r="I51" s="113">
        <v>-26520</v>
      </c>
      <c r="J51" s="113">
        <v>-31743</v>
      </c>
      <c r="K51" s="113">
        <v>-20042</v>
      </c>
      <c r="L51" s="113">
        <v>-42134</v>
      </c>
      <c r="M51" s="113">
        <v>-2967</v>
      </c>
      <c r="N51" s="113">
        <v>-564251</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-1001215</v>
      </c>
      <c r="D52" s="112">
        <v>-252406</v>
      </c>
      <c r="E52" s="112">
        <v>-181765</v>
      </c>
      <c r="F52" s="112">
        <v>-10662</v>
      </c>
      <c r="G52" s="112">
        <v>-22911</v>
      </c>
      <c r="H52" s="112">
        <v>-32792</v>
      </c>
      <c r="I52" s="112">
        <v>-23040</v>
      </c>
      <c r="J52" s="112">
        <v>-30620</v>
      </c>
      <c r="K52" s="112">
        <v>-19912</v>
      </c>
      <c r="L52" s="112">
        <v>-41830</v>
      </c>
      <c r="M52" s="112">
        <v>-2956</v>
      </c>
      <c r="N52" s="112">
        <v>-564087</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2492</v>
      </c>
      <c r="D53" s="111">
        <v>0</v>
      </c>
      <c r="E53" s="111">
        <v>2492</v>
      </c>
      <c r="F53" s="111">
        <v>0</v>
      </c>
      <c r="G53" s="111">
        <v>2050</v>
      </c>
      <c r="H53" s="111">
        <v>442</v>
      </c>
      <c r="I53" s="111">
        <v>0</v>
      </c>
      <c r="J53" s="111">
        <v>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983</v>
      </c>
      <c r="D54" s="111">
        <v>0</v>
      </c>
      <c r="E54" s="111">
        <v>862</v>
      </c>
      <c r="F54" s="111">
        <v>0</v>
      </c>
      <c r="G54" s="111">
        <v>75</v>
      </c>
      <c r="H54" s="111">
        <v>559</v>
      </c>
      <c r="I54" s="111">
        <v>137</v>
      </c>
      <c r="J54" s="111">
        <v>91</v>
      </c>
      <c r="K54" s="111">
        <v>0</v>
      </c>
      <c r="L54" s="111">
        <v>0</v>
      </c>
      <c r="M54" s="111">
        <v>121</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129.41</v>
      </c>
      <c r="D56" s="114">
        <v>79.319999999999993</v>
      </c>
      <c r="E56" s="114">
        <v>65.44</v>
      </c>
      <c r="F56" s="114">
        <v>41.91</v>
      </c>
      <c r="G56" s="114">
        <v>69.7</v>
      </c>
      <c r="H56" s="114">
        <v>75.349999999999994</v>
      </c>
      <c r="I56" s="114">
        <v>100.76</v>
      </c>
      <c r="J56" s="114">
        <v>55.69</v>
      </c>
      <c r="K56" s="114">
        <v>110.59</v>
      </c>
      <c r="L56" s="114">
        <v>27.16</v>
      </c>
      <c r="M56" s="114">
        <v>7.38</v>
      </c>
      <c r="N56" s="114">
        <v>71.22</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31.09</v>
      </c>
      <c r="D57" s="114">
        <v>9.02</v>
      </c>
      <c r="E57" s="114">
        <v>12.15</v>
      </c>
      <c r="F57" s="114">
        <v>6.57</v>
      </c>
      <c r="G57" s="114">
        <v>10.54</v>
      </c>
      <c r="H57" s="114">
        <v>15.9</v>
      </c>
      <c r="I57" s="114">
        <v>17.07</v>
      </c>
      <c r="J57" s="114">
        <v>12.92</v>
      </c>
      <c r="K57" s="114">
        <v>22.19</v>
      </c>
      <c r="L57" s="114">
        <v>3.46</v>
      </c>
      <c r="M57" s="114">
        <v>0.78</v>
      </c>
      <c r="N57" s="114">
        <v>23.59</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855.26</v>
      </c>
      <c r="D58" s="114">
        <v>1036.05</v>
      </c>
      <c r="E58" s="114">
        <v>0</v>
      </c>
      <c r="F58" s="114">
        <v>0</v>
      </c>
      <c r="G58" s="114">
        <v>0</v>
      </c>
      <c r="H58" s="114">
        <v>0</v>
      </c>
      <c r="I58" s="114">
        <v>0</v>
      </c>
      <c r="J58" s="114">
        <v>0</v>
      </c>
      <c r="K58" s="114">
        <v>0</v>
      </c>
      <c r="L58" s="114">
        <v>0</v>
      </c>
      <c r="M58" s="114">
        <v>0</v>
      </c>
      <c r="N58" s="114">
        <v>813.23</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0.06</v>
      </c>
      <c r="D59" s="114">
        <v>0</v>
      </c>
      <c r="E59" s="114">
        <v>7.0000000000000007E-2</v>
      </c>
      <c r="F59" s="114">
        <v>0</v>
      </c>
      <c r="G59" s="114">
        <v>0.05</v>
      </c>
      <c r="H59" s="114">
        <v>0.2</v>
      </c>
      <c r="I59" s="114">
        <v>0.1</v>
      </c>
      <c r="J59" s="114">
        <v>0.06</v>
      </c>
      <c r="K59" s="114">
        <v>0</v>
      </c>
      <c r="L59" s="114">
        <v>0</v>
      </c>
      <c r="M59" s="114">
        <v>0</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639.48</v>
      </c>
      <c r="D60" s="114">
        <v>588.4</v>
      </c>
      <c r="E60" s="114">
        <v>137.16</v>
      </c>
      <c r="F60" s="114">
        <v>132.62</v>
      </c>
      <c r="G60" s="114">
        <v>138.25</v>
      </c>
      <c r="H60" s="114">
        <v>140.41</v>
      </c>
      <c r="I60" s="114">
        <v>145.28</v>
      </c>
      <c r="J60" s="114">
        <v>132.91999999999999</v>
      </c>
      <c r="K60" s="114">
        <v>136.68</v>
      </c>
      <c r="L60" s="114">
        <v>133.80000000000001</v>
      </c>
      <c r="M60" s="114">
        <v>0.85</v>
      </c>
      <c r="N60" s="114">
        <v>513.69000000000005</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159.97999999999999</v>
      </c>
      <c r="D61" s="114">
        <v>11.92</v>
      </c>
      <c r="E61" s="114">
        <v>58.06</v>
      </c>
      <c r="F61" s="114">
        <v>45.51</v>
      </c>
      <c r="G61" s="114">
        <v>66.56</v>
      </c>
      <c r="H61" s="114">
        <v>59.83</v>
      </c>
      <c r="I61" s="114">
        <v>98.56</v>
      </c>
      <c r="J61" s="114">
        <v>45.79</v>
      </c>
      <c r="K61" s="114">
        <v>105.68</v>
      </c>
      <c r="L61" s="114">
        <v>18.829999999999998</v>
      </c>
      <c r="M61" s="114">
        <v>4.55</v>
      </c>
      <c r="N61" s="114">
        <v>133.63</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1495.3</v>
      </c>
      <c r="D62" s="115">
        <v>1700.87</v>
      </c>
      <c r="E62" s="115">
        <v>156.76</v>
      </c>
      <c r="F62" s="115">
        <v>135.59</v>
      </c>
      <c r="G62" s="115">
        <v>151.97999999999999</v>
      </c>
      <c r="H62" s="115">
        <v>172.04</v>
      </c>
      <c r="I62" s="115">
        <v>164.66</v>
      </c>
      <c r="J62" s="115">
        <v>155.81</v>
      </c>
      <c r="K62" s="115">
        <v>163.77000000000001</v>
      </c>
      <c r="L62" s="115">
        <v>145.59</v>
      </c>
      <c r="M62" s="115">
        <v>4.46</v>
      </c>
      <c r="N62" s="115">
        <v>1288.0999999999999</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24.81</v>
      </c>
      <c r="D63" s="114">
        <v>21.39</v>
      </c>
      <c r="E63" s="114">
        <v>18.510000000000002</v>
      </c>
      <c r="F63" s="114">
        <v>23.28</v>
      </c>
      <c r="G63" s="114">
        <v>24.45</v>
      </c>
      <c r="H63" s="114">
        <v>34.81</v>
      </c>
      <c r="I63" s="114">
        <v>36.31</v>
      </c>
      <c r="J63" s="114">
        <v>6.48</v>
      </c>
      <c r="K63" s="114">
        <v>13.32</v>
      </c>
      <c r="L63" s="114">
        <v>1.41</v>
      </c>
      <c r="M63" s="114">
        <v>0.02</v>
      </c>
      <c r="N63" s="114">
        <v>7.08</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14.65</v>
      </c>
      <c r="D64" s="114">
        <v>15.32</v>
      </c>
      <c r="E64" s="114">
        <v>14.46</v>
      </c>
      <c r="F64" s="114">
        <v>9.61</v>
      </c>
      <c r="G64" s="114">
        <v>18.89</v>
      </c>
      <c r="H64" s="114">
        <v>31.26</v>
      </c>
      <c r="I64" s="114">
        <v>33.450000000000003</v>
      </c>
      <c r="J64" s="114">
        <v>4.8600000000000003</v>
      </c>
      <c r="K64" s="114">
        <v>2.85</v>
      </c>
      <c r="L64" s="114">
        <v>1.06</v>
      </c>
      <c r="M64" s="114">
        <v>0</v>
      </c>
      <c r="N64" s="114">
        <v>0.03</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v>
      </c>
      <c r="D65" s="114">
        <v>0</v>
      </c>
      <c r="E65" s="114">
        <v>0</v>
      </c>
      <c r="F65" s="114">
        <v>0</v>
      </c>
      <c r="G65" s="114">
        <v>0</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2.5499999999999998</v>
      </c>
      <c r="D66" s="114">
        <v>1.05</v>
      </c>
      <c r="E66" s="114">
        <v>0.3</v>
      </c>
      <c r="F66" s="114">
        <v>0.02</v>
      </c>
      <c r="G66" s="114">
        <v>0.18</v>
      </c>
      <c r="H66" s="114">
        <v>0.35</v>
      </c>
      <c r="I66" s="114">
        <v>0.02</v>
      </c>
      <c r="J66" s="114">
        <v>0</v>
      </c>
      <c r="K66" s="114">
        <v>1.65</v>
      </c>
      <c r="L66" s="114">
        <v>0.17</v>
      </c>
      <c r="M66" s="114">
        <v>0</v>
      </c>
      <c r="N66" s="114">
        <v>2.59</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1.06</v>
      </c>
      <c r="D67" s="114">
        <v>0</v>
      </c>
      <c r="E67" s="114">
        <v>1.3</v>
      </c>
      <c r="F67" s="114">
        <v>0</v>
      </c>
      <c r="G67" s="114">
        <v>1.38</v>
      </c>
      <c r="H67" s="114">
        <v>5.89</v>
      </c>
      <c r="I67" s="114">
        <v>0</v>
      </c>
      <c r="J67" s="114">
        <v>0.11</v>
      </c>
      <c r="K67" s="114">
        <v>0.01</v>
      </c>
      <c r="L67" s="114">
        <v>0</v>
      </c>
      <c r="M67" s="114">
        <v>0</v>
      </c>
      <c r="N67" s="114">
        <v>0</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26.3</v>
      </c>
      <c r="D68" s="115">
        <v>22.44</v>
      </c>
      <c r="E68" s="115">
        <v>17.52</v>
      </c>
      <c r="F68" s="115">
        <v>23.3</v>
      </c>
      <c r="G68" s="115">
        <v>23.24</v>
      </c>
      <c r="H68" s="115">
        <v>29.27</v>
      </c>
      <c r="I68" s="115">
        <v>36.33</v>
      </c>
      <c r="J68" s="115">
        <v>6.37</v>
      </c>
      <c r="K68" s="115">
        <v>14.95</v>
      </c>
      <c r="L68" s="115">
        <v>1.58</v>
      </c>
      <c r="M68" s="115">
        <v>0.02</v>
      </c>
      <c r="N68" s="115">
        <v>9.68</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1521.61</v>
      </c>
      <c r="D69" s="115">
        <v>1723.31</v>
      </c>
      <c r="E69" s="115">
        <v>174.28</v>
      </c>
      <c r="F69" s="115">
        <v>158.88999999999999</v>
      </c>
      <c r="G69" s="115">
        <v>175.22</v>
      </c>
      <c r="H69" s="115">
        <v>201.31</v>
      </c>
      <c r="I69" s="115">
        <v>200.99</v>
      </c>
      <c r="J69" s="115">
        <v>162.18</v>
      </c>
      <c r="K69" s="115">
        <v>178.73</v>
      </c>
      <c r="L69" s="115">
        <v>147.16999999999999</v>
      </c>
      <c r="M69" s="115">
        <v>4.4800000000000004</v>
      </c>
      <c r="N69" s="115">
        <v>1297.77</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495.47</v>
      </c>
      <c r="D76" s="114">
        <v>484.5</v>
      </c>
      <c r="E76" s="114">
        <v>8.1300000000000008</v>
      </c>
      <c r="F76" s="114">
        <v>1.45</v>
      </c>
      <c r="G76" s="114">
        <v>8.58</v>
      </c>
      <c r="H76" s="114">
        <v>22.65</v>
      </c>
      <c r="I76" s="114">
        <v>13.17</v>
      </c>
      <c r="J76" s="114">
        <v>1.55</v>
      </c>
      <c r="K76" s="114">
        <v>5.41</v>
      </c>
      <c r="L76" s="114">
        <v>0.84</v>
      </c>
      <c r="M76" s="114">
        <v>0.04</v>
      </c>
      <c r="N76" s="114">
        <v>489.87</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162.74</v>
      </c>
      <c r="D77" s="114">
        <v>158.5</v>
      </c>
      <c r="E77" s="114">
        <v>0.45</v>
      </c>
      <c r="F77" s="114">
        <v>0</v>
      </c>
      <c r="G77" s="114">
        <v>0.13</v>
      </c>
      <c r="H77" s="114">
        <v>0.1</v>
      </c>
      <c r="I77" s="114">
        <v>0.43</v>
      </c>
      <c r="J77" s="114">
        <v>0.28000000000000003</v>
      </c>
      <c r="K77" s="114">
        <v>1.42</v>
      </c>
      <c r="L77" s="114">
        <v>0.74</v>
      </c>
      <c r="M77" s="114">
        <v>0.25</v>
      </c>
      <c r="N77" s="114">
        <v>163.12</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1.62</v>
      </c>
      <c r="D78" s="114">
        <v>0.14000000000000001</v>
      </c>
      <c r="E78" s="114">
        <v>1.69</v>
      </c>
      <c r="F78" s="114">
        <v>1.4</v>
      </c>
      <c r="G78" s="114">
        <v>1.52</v>
      </c>
      <c r="H78" s="114">
        <v>3.31</v>
      </c>
      <c r="I78" s="114">
        <v>1.62</v>
      </c>
      <c r="J78" s="114">
        <v>0.81</v>
      </c>
      <c r="K78" s="114">
        <v>3.81</v>
      </c>
      <c r="L78" s="114">
        <v>0.17</v>
      </c>
      <c r="M78" s="114">
        <v>0.19</v>
      </c>
      <c r="N78" s="114">
        <v>0.16</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373.94</v>
      </c>
      <c r="D79" s="114">
        <v>238.99</v>
      </c>
      <c r="E79" s="114">
        <v>65.489999999999995</v>
      </c>
      <c r="F79" s="114">
        <v>46.6</v>
      </c>
      <c r="G79" s="114">
        <v>73.290000000000006</v>
      </c>
      <c r="H79" s="114">
        <v>71.89</v>
      </c>
      <c r="I79" s="114">
        <v>108.34</v>
      </c>
      <c r="J79" s="114">
        <v>55.07</v>
      </c>
      <c r="K79" s="114">
        <v>115.71</v>
      </c>
      <c r="L79" s="114">
        <v>20.69</v>
      </c>
      <c r="M79" s="114">
        <v>4.74</v>
      </c>
      <c r="N79" s="114">
        <v>337</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159.97999999999999</v>
      </c>
      <c r="D80" s="114">
        <v>11.92</v>
      </c>
      <c r="E80" s="114">
        <v>58.06</v>
      </c>
      <c r="F80" s="114">
        <v>45.51</v>
      </c>
      <c r="G80" s="114">
        <v>66.56</v>
      </c>
      <c r="H80" s="114">
        <v>59.83</v>
      </c>
      <c r="I80" s="114">
        <v>98.56</v>
      </c>
      <c r="J80" s="114">
        <v>45.79</v>
      </c>
      <c r="K80" s="114">
        <v>105.68</v>
      </c>
      <c r="L80" s="114">
        <v>18.829999999999998</v>
      </c>
      <c r="M80" s="114">
        <v>4.55</v>
      </c>
      <c r="N80" s="114">
        <v>133.63</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873.79</v>
      </c>
      <c r="D81" s="115">
        <v>870.21</v>
      </c>
      <c r="E81" s="115">
        <v>17.7</v>
      </c>
      <c r="F81" s="115">
        <v>3.94</v>
      </c>
      <c r="G81" s="115">
        <v>16.97</v>
      </c>
      <c r="H81" s="115">
        <v>38.119999999999997</v>
      </c>
      <c r="I81" s="115">
        <v>25</v>
      </c>
      <c r="J81" s="115">
        <v>11.92</v>
      </c>
      <c r="K81" s="115">
        <v>20.68</v>
      </c>
      <c r="L81" s="115">
        <v>3.6</v>
      </c>
      <c r="M81" s="115">
        <v>0.66</v>
      </c>
      <c r="N81" s="115">
        <v>856.53</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18.46</v>
      </c>
      <c r="D82" s="114">
        <v>16.95</v>
      </c>
      <c r="E82" s="114">
        <v>9.33</v>
      </c>
      <c r="F82" s="114">
        <v>9.36</v>
      </c>
      <c r="G82" s="114">
        <v>15.21</v>
      </c>
      <c r="H82" s="114">
        <v>17.54</v>
      </c>
      <c r="I82" s="114">
        <v>15.1</v>
      </c>
      <c r="J82" s="114">
        <v>0.91</v>
      </c>
      <c r="K82" s="114">
        <v>12.34</v>
      </c>
      <c r="L82" s="114">
        <v>0.55000000000000004</v>
      </c>
      <c r="M82" s="114">
        <v>0</v>
      </c>
      <c r="N82" s="114">
        <v>9.48</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1.84</v>
      </c>
      <c r="D84" s="114">
        <v>0.42</v>
      </c>
      <c r="E84" s="114">
        <v>2.1</v>
      </c>
      <c r="F84" s="114">
        <v>0.7</v>
      </c>
      <c r="G84" s="114">
        <v>3.29</v>
      </c>
      <c r="H84" s="114">
        <v>7.39</v>
      </c>
      <c r="I84" s="114">
        <v>0.14000000000000001</v>
      </c>
      <c r="J84" s="114">
        <v>0.28999999999999998</v>
      </c>
      <c r="K84" s="114">
        <v>1.68</v>
      </c>
      <c r="L84" s="114">
        <v>0</v>
      </c>
      <c r="M84" s="114">
        <v>0</v>
      </c>
      <c r="N84" s="114">
        <v>7.0000000000000007E-2</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1.06</v>
      </c>
      <c r="D85" s="114">
        <v>0</v>
      </c>
      <c r="E85" s="114">
        <v>1.3</v>
      </c>
      <c r="F85" s="114">
        <v>0</v>
      </c>
      <c r="G85" s="114">
        <v>1.38</v>
      </c>
      <c r="H85" s="114">
        <v>5.89</v>
      </c>
      <c r="I85" s="114">
        <v>0</v>
      </c>
      <c r="J85" s="114">
        <v>0.11</v>
      </c>
      <c r="K85" s="114">
        <v>0.01</v>
      </c>
      <c r="L85" s="114">
        <v>0</v>
      </c>
      <c r="M85" s="114">
        <v>0</v>
      </c>
      <c r="N85" s="114">
        <v>0</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19.239999999999998</v>
      </c>
      <c r="D86" s="115">
        <v>17.37</v>
      </c>
      <c r="E86" s="115">
        <v>10.130000000000001</v>
      </c>
      <c r="F86" s="115">
        <v>10.050000000000001</v>
      </c>
      <c r="G86" s="115">
        <v>17.12</v>
      </c>
      <c r="H86" s="115">
        <v>19.04</v>
      </c>
      <c r="I86" s="115">
        <v>15.24</v>
      </c>
      <c r="J86" s="115">
        <v>1.0900000000000001</v>
      </c>
      <c r="K86" s="115">
        <v>14.01</v>
      </c>
      <c r="L86" s="115">
        <v>0.55000000000000004</v>
      </c>
      <c r="M86" s="115">
        <v>0</v>
      </c>
      <c r="N86" s="115">
        <v>9.5500000000000007</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893.03</v>
      </c>
      <c r="D87" s="115">
        <v>887.58</v>
      </c>
      <c r="E87" s="115">
        <v>27.83</v>
      </c>
      <c r="F87" s="115">
        <v>13.99</v>
      </c>
      <c r="G87" s="115">
        <v>34.08</v>
      </c>
      <c r="H87" s="115">
        <v>57.16</v>
      </c>
      <c r="I87" s="115">
        <v>40.24</v>
      </c>
      <c r="J87" s="115">
        <v>13.01</v>
      </c>
      <c r="K87" s="115">
        <v>34.700000000000003</v>
      </c>
      <c r="L87" s="115">
        <v>4.1500000000000004</v>
      </c>
      <c r="M87" s="115">
        <v>0.66</v>
      </c>
      <c r="N87" s="115">
        <v>866.08</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-628.57000000000005</v>
      </c>
      <c r="D88" s="115">
        <v>-835.73</v>
      </c>
      <c r="E88" s="115">
        <v>-146.44999999999999</v>
      </c>
      <c r="F88" s="115">
        <v>-144.9</v>
      </c>
      <c r="G88" s="115">
        <v>-141.13999999999999</v>
      </c>
      <c r="H88" s="115">
        <v>-144.15</v>
      </c>
      <c r="I88" s="115">
        <v>-160.74</v>
      </c>
      <c r="J88" s="115">
        <v>-149.16999999999999</v>
      </c>
      <c r="K88" s="115">
        <v>-144.03</v>
      </c>
      <c r="L88" s="115">
        <v>-143.03</v>
      </c>
      <c r="M88" s="115">
        <v>-3.82</v>
      </c>
      <c r="N88" s="115">
        <v>-431.69</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-621.52</v>
      </c>
      <c r="D89" s="116">
        <v>-830.66</v>
      </c>
      <c r="E89" s="116">
        <v>-139.06</v>
      </c>
      <c r="F89" s="116">
        <v>-131.65</v>
      </c>
      <c r="G89" s="116">
        <v>-135.02000000000001</v>
      </c>
      <c r="H89" s="116">
        <v>-133.91999999999999</v>
      </c>
      <c r="I89" s="116">
        <v>-139.65</v>
      </c>
      <c r="J89" s="116">
        <v>-143.88999999999999</v>
      </c>
      <c r="K89" s="116">
        <v>-143.09</v>
      </c>
      <c r="L89" s="116">
        <v>-141.99</v>
      </c>
      <c r="M89" s="116">
        <v>-3.8</v>
      </c>
      <c r="N89" s="116">
        <v>-431.57</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1.55</v>
      </c>
      <c r="D90" s="114">
        <v>0</v>
      </c>
      <c r="E90" s="114">
        <v>1.91</v>
      </c>
      <c r="F90" s="114">
        <v>0</v>
      </c>
      <c r="G90" s="114">
        <v>12.08</v>
      </c>
      <c r="H90" s="114">
        <v>1.81</v>
      </c>
      <c r="I90" s="114">
        <v>0</v>
      </c>
      <c r="J90" s="114">
        <v>0</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0.61</v>
      </c>
      <c r="D91" s="114">
        <v>0</v>
      </c>
      <c r="E91" s="114">
        <v>0.66</v>
      </c>
      <c r="F91" s="114">
        <v>0</v>
      </c>
      <c r="G91" s="114">
        <v>0.44</v>
      </c>
      <c r="H91" s="114">
        <v>2.2799999999999998</v>
      </c>
      <c r="I91" s="114">
        <v>0.83</v>
      </c>
      <c r="J91" s="114">
        <v>0.43</v>
      </c>
      <c r="K91" s="114">
        <v>0</v>
      </c>
      <c r="L91" s="114">
        <v>0</v>
      </c>
      <c r="M91" s="114">
        <v>0.16</v>
      </c>
      <c r="N91" s="114">
        <v>0</v>
      </c>
    </row>
  </sheetData>
  <mergeCells count="28">
    <mergeCell ref="C18:H18"/>
    <mergeCell ref="A4:A16"/>
    <mergeCell ref="B4:B16"/>
    <mergeCell ref="C4:C16"/>
    <mergeCell ref="D4:D16"/>
    <mergeCell ref="E4:E16"/>
    <mergeCell ref="A2:B3"/>
    <mergeCell ref="C2:H3"/>
    <mergeCell ref="I2:N3"/>
    <mergeCell ref="A1:B1"/>
    <mergeCell ref="C1:H1"/>
    <mergeCell ref="I1:N1"/>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49</v>
      </c>
      <c r="B2" s="219"/>
      <c r="C2" s="220" t="s">
        <v>134</v>
      </c>
      <c r="D2" s="220"/>
      <c r="E2" s="220"/>
      <c r="F2" s="220"/>
      <c r="G2" s="220"/>
      <c r="H2" s="221"/>
      <c r="I2" s="222" t="s">
        <v>134</v>
      </c>
      <c r="J2" s="220"/>
      <c r="K2" s="220"/>
      <c r="L2" s="220"/>
      <c r="M2" s="220"/>
      <c r="N2" s="221"/>
      <c r="O2" s="93"/>
      <c r="P2" s="93"/>
      <c r="Q2" s="93"/>
      <c r="R2" s="93"/>
      <c r="S2" s="93"/>
      <c r="T2" s="93"/>
      <c r="U2" s="93"/>
      <c r="V2" s="93"/>
      <c r="W2" s="93"/>
      <c r="X2" s="93"/>
      <c r="Y2" s="93"/>
      <c r="Z2" s="93"/>
      <c r="AA2" s="93"/>
    </row>
    <row r="3" spans="1:27" s="74" customFormat="1" ht="15" customHeight="1">
      <c r="A3" s="218" t="s">
        <v>138</v>
      </c>
      <c r="B3" s="219"/>
      <c r="C3" s="220" t="s">
        <v>140</v>
      </c>
      <c r="D3" s="220"/>
      <c r="E3" s="220"/>
      <c r="F3" s="220"/>
      <c r="G3" s="220"/>
      <c r="H3" s="221"/>
      <c r="I3" s="222" t="s">
        <v>140</v>
      </c>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73951</v>
      </c>
      <c r="D19" s="111">
        <v>13076</v>
      </c>
      <c r="E19" s="111">
        <v>5579</v>
      </c>
      <c r="F19" s="111">
        <v>0</v>
      </c>
      <c r="G19" s="111">
        <v>4</v>
      </c>
      <c r="H19" s="111">
        <v>44</v>
      </c>
      <c r="I19" s="111">
        <v>596</v>
      </c>
      <c r="J19" s="111">
        <v>1576</v>
      </c>
      <c r="K19" s="111">
        <v>896</v>
      </c>
      <c r="L19" s="111">
        <v>2463</v>
      </c>
      <c r="M19" s="111">
        <v>1770</v>
      </c>
      <c r="N19" s="111">
        <v>53525</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32569</v>
      </c>
      <c r="D20" s="111">
        <v>2371</v>
      </c>
      <c r="E20" s="111">
        <v>755</v>
      </c>
      <c r="F20" s="111">
        <v>7</v>
      </c>
      <c r="G20" s="111">
        <v>15</v>
      </c>
      <c r="H20" s="111">
        <v>96</v>
      </c>
      <c r="I20" s="111">
        <v>70</v>
      </c>
      <c r="J20" s="111">
        <v>105</v>
      </c>
      <c r="K20" s="111">
        <v>272</v>
      </c>
      <c r="L20" s="111">
        <v>190</v>
      </c>
      <c r="M20" s="111">
        <v>99</v>
      </c>
      <c r="N20" s="111">
        <v>29344</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1113127</v>
      </c>
      <c r="D21" s="111">
        <v>231981</v>
      </c>
      <c r="E21" s="111">
        <v>0</v>
      </c>
      <c r="F21" s="111">
        <v>0</v>
      </c>
      <c r="G21" s="111">
        <v>0</v>
      </c>
      <c r="H21" s="111">
        <v>0</v>
      </c>
      <c r="I21" s="111">
        <v>0</v>
      </c>
      <c r="J21" s="111">
        <v>0</v>
      </c>
      <c r="K21" s="111">
        <v>0</v>
      </c>
      <c r="L21" s="111">
        <v>0</v>
      </c>
      <c r="M21" s="111">
        <v>0</v>
      </c>
      <c r="N21" s="111">
        <v>881146</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1</v>
      </c>
      <c r="D22" s="111">
        <v>0</v>
      </c>
      <c r="E22" s="111">
        <v>1</v>
      </c>
      <c r="F22" s="111">
        <v>0</v>
      </c>
      <c r="G22" s="111">
        <v>0</v>
      </c>
      <c r="H22" s="111">
        <v>0</v>
      </c>
      <c r="I22" s="111">
        <v>0</v>
      </c>
      <c r="J22" s="111">
        <v>0</v>
      </c>
      <c r="K22" s="111">
        <v>0</v>
      </c>
      <c r="L22" s="111">
        <v>1</v>
      </c>
      <c r="M22" s="111">
        <v>1</v>
      </c>
      <c r="N22" s="111">
        <v>0</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54807</v>
      </c>
      <c r="D23" s="111">
        <v>16492</v>
      </c>
      <c r="E23" s="111">
        <v>2313</v>
      </c>
      <c r="F23" s="111">
        <v>8</v>
      </c>
      <c r="G23" s="111">
        <v>27</v>
      </c>
      <c r="H23" s="111">
        <v>79</v>
      </c>
      <c r="I23" s="111">
        <v>128</v>
      </c>
      <c r="J23" s="111">
        <v>480</v>
      </c>
      <c r="K23" s="111">
        <v>696</v>
      </c>
      <c r="L23" s="111">
        <v>896</v>
      </c>
      <c r="M23" s="111">
        <v>148</v>
      </c>
      <c r="N23" s="111">
        <v>35854</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911</v>
      </c>
      <c r="D24" s="111">
        <v>318</v>
      </c>
      <c r="E24" s="111">
        <v>136</v>
      </c>
      <c r="F24" s="111">
        <v>0</v>
      </c>
      <c r="G24" s="111">
        <v>0</v>
      </c>
      <c r="H24" s="111">
        <v>0</v>
      </c>
      <c r="I24" s="111">
        <v>0</v>
      </c>
      <c r="J24" s="111">
        <v>4</v>
      </c>
      <c r="K24" s="111">
        <v>99</v>
      </c>
      <c r="L24" s="111">
        <v>33</v>
      </c>
      <c r="M24" s="111">
        <v>169</v>
      </c>
      <c r="N24" s="111">
        <v>288</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1273544</v>
      </c>
      <c r="D25" s="113">
        <v>263602</v>
      </c>
      <c r="E25" s="113">
        <v>8511</v>
      </c>
      <c r="F25" s="113">
        <v>15</v>
      </c>
      <c r="G25" s="113">
        <v>45</v>
      </c>
      <c r="H25" s="113">
        <v>219</v>
      </c>
      <c r="I25" s="113">
        <v>794</v>
      </c>
      <c r="J25" s="113">
        <v>2157</v>
      </c>
      <c r="K25" s="113">
        <v>1765</v>
      </c>
      <c r="L25" s="113">
        <v>3516</v>
      </c>
      <c r="M25" s="113">
        <v>1849</v>
      </c>
      <c r="N25" s="113">
        <v>999581</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2033</v>
      </c>
      <c r="D26" s="111">
        <v>0</v>
      </c>
      <c r="E26" s="111">
        <v>1909</v>
      </c>
      <c r="F26" s="111">
        <v>0</v>
      </c>
      <c r="G26" s="111">
        <v>0</v>
      </c>
      <c r="H26" s="111">
        <v>16</v>
      </c>
      <c r="I26" s="111">
        <v>1889</v>
      </c>
      <c r="J26" s="111">
        <v>4</v>
      </c>
      <c r="K26" s="111">
        <v>0</v>
      </c>
      <c r="L26" s="111">
        <v>0</v>
      </c>
      <c r="M26" s="111">
        <v>0</v>
      </c>
      <c r="N26" s="111">
        <v>124</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1931</v>
      </c>
      <c r="D27" s="111">
        <v>0</v>
      </c>
      <c r="E27" s="111">
        <v>1892</v>
      </c>
      <c r="F27" s="111">
        <v>0</v>
      </c>
      <c r="G27" s="111">
        <v>0</v>
      </c>
      <c r="H27" s="111">
        <v>4</v>
      </c>
      <c r="I27" s="111">
        <v>1888</v>
      </c>
      <c r="J27" s="111">
        <v>0</v>
      </c>
      <c r="K27" s="111">
        <v>0</v>
      </c>
      <c r="L27" s="111">
        <v>0</v>
      </c>
      <c r="M27" s="111">
        <v>0</v>
      </c>
      <c r="N27" s="111">
        <v>39</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0</v>
      </c>
      <c r="D28" s="111">
        <v>0</v>
      </c>
      <c r="E28" s="111">
        <v>0</v>
      </c>
      <c r="F28" s="111">
        <v>0</v>
      </c>
      <c r="G28" s="111">
        <v>0</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267</v>
      </c>
      <c r="D29" s="111">
        <v>178</v>
      </c>
      <c r="E29" s="111">
        <v>0</v>
      </c>
      <c r="F29" s="111">
        <v>0</v>
      </c>
      <c r="G29" s="111">
        <v>0</v>
      </c>
      <c r="H29" s="111">
        <v>0</v>
      </c>
      <c r="I29" s="111">
        <v>0</v>
      </c>
      <c r="J29" s="111">
        <v>0</v>
      </c>
      <c r="K29" s="111">
        <v>0</v>
      </c>
      <c r="L29" s="111">
        <v>0</v>
      </c>
      <c r="M29" s="111">
        <v>0</v>
      </c>
      <c r="N29" s="111">
        <v>89</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0</v>
      </c>
      <c r="D30" s="111">
        <v>0</v>
      </c>
      <c r="E30" s="111">
        <v>0</v>
      </c>
      <c r="F30" s="111">
        <v>0</v>
      </c>
      <c r="G30" s="111">
        <v>0</v>
      </c>
      <c r="H30" s="111">
        <v>0</v>
      </c>
      <c r="I30" s="111">
        <v>0</v>
      </c>
      <c r="J30" s="111">
        <v>0</v>
      </c>
      <c r="K30" s="111">
        <v>0</v>
      </c>
      <c r="L30" s="111">
        <v>0</v>
      </c>
      <c r="M30" s="111">
        <v>0</v>
      </c>
      <c r="N30" s="111">
        <v>0</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2301</v>
      </c>
      <c r="D31" s="113">
        <v>178</v>
      </c>
      <c r="E31" s="113">
        <v>1909</v>
      </c>
      <c r="F31" s="113">
        <v>0</v>
      </c>
      <c r="G31" s="113">
        <v>0</v>
      </c>
      <c r="H31" s="113">
        <v>16</v>
      </c>
      <c r="I31" s="113">
        <v>1889</v>
      </c>
      <c r="J31" s="113">
        <v>4</v>
      </c>
      <c r="K31" s="113">
        <v>0</v>
      </c>
      <c r="L31" s="113">
        <v>0</v>
      </c>
      <c r="M31" s="113">
        <v>0</v>
      </c>
      <c r="N31" s="113">
        <v>214</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1275844</v>
      </c>
      <c r="D32" s="113">
        <v>263780</v>
      </c>
      <c r="E32" s="113">
        <v>10421</v>
      </c>
      <c r="F32" s="113">
        <v>15</v>
      </c>
      <c r="G32" s="113">
        <v>45</v>
      </c>
      <c r="H32" s="113">
        <v>235</v>
      </c>
      <c r="I32" s="113">
        <v>2683</v>
      </c>
      <c r="J32" s="113">
        <v>2161</v>
      </c>
      <c r="K32" s="113">
        <v>1765</v>
      </c>
      <c r="L32" s="113">
        <v>3516</v>
      </c>
      <c r="M32" s="113">
        <v>1849</v>
      </c>
      <c r="N32" s="113">
        <v>999794</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378768</v>
      </c>
      <c r="D39" s="111">
        <v>67077</v>
      </c>
      <c r="E39" s="111">
        <v>112</v>
      </c>
      <c r="F39" s="111">
        <v>0</v>
      </c>
      <c r="G39" s="111">
        <v>0</v>
      </c>
      <c r="H39" s="111">
        <v>0</v>
      </c>
      <c r="I39" s="111">
        <v>0</v>
      </c>
      <c r="J39" s="111">
        <v>3</v>
      </c>
      <c r="K39" s="111">
        <v>9</v>
      </c>
      <c r="L39" s="111">
        <v>99</v>
      </c>
      <c r="M39" s="111">
        <v>0</v>
      </c>
      <c r="N39" s="111">
        <v>311579</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260105</v>
      </c>
      <c r="D40" s="111">
        <v>47862</v>
      </c>
      <c r="E40" s="111">
        <v>0</v>
      </c>
      <c r="F40" s="111">
        <v>0</v>
      </c>
      <c r="G40" s="111">
        <v>0</v>
      </c>
      <c r="H40" s="111">
        <v>0</v>
      </c>
      <c r="I40" s="111">
        <v>0</v>
      </c>
      <c r="J40" s="111">
        <v>0</v>
      </c>
      <c r="K40" s="111">
        <v>0</v>
      </c>
      <c r="L40" s="111">
        <v>0</v>
      </c>
      <c r="M40" s="111">
        <v>0</v>
      </c>
      <c r="N40" s="111">
        <v>212243</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166</v>
      </c>
      <c r="D41" s="111">
        <v>43</v>
      </c>
      <c r="E41" s="111">
        <v>85</v>
      </c>
      <c r="F41" s="111">
        <v>0</v>
      </c>
      <c r="G41" s="111">
        <v>1</v>
      </c>
      <c r="H41" s="111">
        <v>6</v>
      </c>
      <c r="I41" s="111">
        <v>3</v>
      </c>
      <c r="J41" s="111">
        <v>10</v>
      </c>
      <c r="K41" s="111">
        <v>62</v>
      </c>
      <c r="L41" s="111">
        <v>1</v>
      </c>
      <c r="M41" s="111">
        <v>20</v>
      </c>
      <c r="N41" s="111">
        <v>19</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304923</v>
      </c>
      <c r="D42" s="111">
        <v>61374</v>
      </c>
      <c r="E42" s="111">
        <v>757</v>
      </c>
      <c r="F42" s="111">
        <v>0</v>
      </c>
      <c r="G42" s="111">
        <v>4</v>
      </c>
      <c r="H42" s="111">
        <v>218</v>
      </c>
      <c r="I42" s="111">
        <v>41</v>
      </c>
      <c r="J42" s="111">
        <v>70</v>
      </c>
      <c r="K42" s="111">
        <v>233</v>
      </c>
      <c r="L42" s="111">
        <v>191</v>
      </c>
      <c r="M42" s="111">
        <v>173</v>
      </c>
      <c r="N42" s="111">
        <v>242620</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911</v>
      </c>
      <c r="D43" s="111">
        <v>318</v>
      </c>
      <c r="E43" s="111">
        <v>136</v>
      </c>
      <c r="F43" s="111">
        <v>0</v>
      </c>
      <c r="G43" s="111">
        <v>0</v>
      </c>
      <c r="H43" s="111">
        <v>0</v>
      </c>
      <c r="I43" s="111">
        <v>0</v>
      </c>
      <c r="J43" s="111">
        <v>4</v>
      </c>
      <c r="K43" s="111">
        <v>99</v>
      </c>
      <c r="L43" s="111">
        <v>33</v>
      </c>
      <c r="M43" s="111">
        <v>169</v>
      </c>
      <c r="N43" s="111">
        <v>288</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943051</v>
      </c>
      <c r="D44" s="113">
        <v>176038</v>
      </c>
      <c r="E44" s="113">
        <v>817</v>
      </c>
      <c r="F44" s="113">
        <v>0</v>
      </c>
      <c r="G44" s="113">
        <v>5</v>
      </c>
      <c r="H44" s="113">
        <v>225</v>
      </c>
      <c r="I44" s="113">
        <v>43</v>
      </c>
      <c r="J44" s="113">
        <v>79</v>
      </c>
      <c r="K44" s="113">
        <v>206</v>
      </c>
      <c r="L44" s="113">
        <v>259</v>
      </c>
      <c r="M44" s="113">
        <v>24</v>
      </c>
      <c r="N44" s="113">
        <v>766172</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1190</v>
      </c>
      <c r="D45" s="111">
        <v>0</v>
      </c>
      <c r="E45" s="111">
        <v>912</v>
      </c>
      <c r="F45" s="111">
        <v>0</v>
      </c>
      <c r="G45" s="111">
        <v>0</v>
      </c>
      <c r="H45" s="111">
        <v>0</v>
      </c>
      <c r="I45" s="111">
        <v>912</v>
      </c>
      <c r="J45" s="111">
        <v>0</v>
      </c>
      <c r="K45" s="111">
        <v>0</v>
      </c>
      <c r="L45" s="111">
        <v>0</v>
      </c>
      <c r="M45" s="111">
        <v>0</v>
      </c>
      <c r="N45" s="111">
        <v>279</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186</v>
      </c>
      <c r="D47" s="111">
        <v>105</v>
      </c>
      <c r="E47" s="111">
        <v>1</v>
      </c>
      <c r="F47" s="111">
        <v>0</v>
      </c>
      <c r="G47" s="111">
        <v>0</v>
      </c>
      <c r="H47" s="111">
        <v>0</v>
      </c>
      <c r="I47" s="111">
        <v>0</v>
      </c>
      <c r="J47" s="111">
        <v>1</v>
      </c>
      <c r="K47" s="111">
        <v>0</v>
      </c>
      <c r="L47" s="111">
        <v>0</v>
      </c>
      <c r="M47" s="111">
        <v>0</v>
      </c>
      <c r="N47" s="111">
        <v>79</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0</v>
      </c>
      <c r="D48" s="111">
        <v>0</v>
      </c>
      <c r="E48" s="111">
        <v>0</v>
      </c>
      <c r="F48" s="111">
        <v>0</v>
      </c>
      <c r="G48" s="111">
        <v>0</v>
      </c>
      <c r="H48" s="111">
        <v>0</v>
      </c>
      <c r="I48" s="111">
        <v>0</v>
      </c>
      <c r="J48" s="111">
        <v>0</v>
      </c>
      <c r="K48" s="111">
        <v>0</v>
      </c>
      <c r="L48" s="111">
        <v>0</v>
      </c>
      <c r="M48" s="111">
        <v>0</v>
      </c>
      <c r="N48" s="111">
        <v>0</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1376</v>
      </c>
      <c r="D49" s="113">
        <v>105</v>
      </c>
      <c r="E49" s="113">
        <v>913</v>
      </c>
      <c r="F49" s="113">
        <v>0</v>
      </c>
      <c r="G49" s="113">
        <v>0</v>
      </c>
      <c r="H49" s="113">
        <v>0</v>
      </c>
      <c r="I49" s="113">
        <v>912</v>
      </c>
      <c r="J49" s="113">
        <v>1</v>
      </c>
      <c r="K49" s="113">
        <v>0</v>
      </c>
      <c r="L49" s="113">
        <v>0</v>
      </c>
      <c r="M49" s="113">
        <v>0</v>
      </c>
      <c r="N49" s="113">
        <v>358</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944427</v>
      </c>
      <c r="D50" s="113">
        <v>176144</v>
      </c>
      <c r="E50" s="113">
        <v>1729</v>
      </c>
      <c r="F50" s="113">
        <v>0</v>
      </c>
      <c r="G50" s="113">
        <v>5</v>
      </c>
      <c r="H50" s="113">
        <v>225</v>
      </c>
      <c r="I50" s="113">
        <v>955</v>
      </c>
      <c r="J50" s="113">
        <v>80</v>
      </c>
      <c r="K50" s="113">
        <v>206</v>
      </c>
      <c r="L50" s="113">
        <v>259</v>
      </c>
      <c r="M50" s="113">
        <v>24</v>
      </c>
      <c r="N50" s="113">
        <v>766530</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-331417</v>
      </c>
      <c r="D51" s="113">
        <v>-87636</v>
      </c>
      <c r="E51" s="113">
        <v>-8691</v>
      </c>
      <c r="F51" s="113">
        <v>-15</v>
      </c>
      <c r="G51" s="113">
        <v>-39</v>
      </c>
      <c r="H51" s="113">
        <v>-10</v>
      </c>
      <c r="I51" s="113">
        <v>-1728</v>
      </c>
      <c r="J51" s="113">
        <v>-2081</v>
      </c>
      <c r="K51" s="113">
        <v>-1560</v>
      </c>
      <c r="L51" s="113">
        <v>-3258</v>
      </c>
      <c r="M51" s="113">
        <v>-1825</v>
      </c>
      <c r="N51" s="113">
        <v>-233264</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-330493</v>
      </c>
      <c r="D52" s="112">
        <v>-87563</v>
      </c>
      <c r="E52" s="112">
        <v>-7695</v>
      </c>
      <c r="F52" s="112">
        <v>-15</v>
      </c>
      <c r="G52" s="112">
        <v>-39</v>
      </c>
      <c r="H52" s="112">
        <v>6</v>
      </c>
      <c r="I52" s="112">
        <v>-751</v>
      </c>
      <c r="J52" s="112">
        <v>-2078</v>
      </c>
      <c r="K52" s="112">
        <v>-1560</v>
      </c>
      <c r="L52" s="112">
        <v>-3258</v>
      </c>
      <c r="M52" s="112">
        <v>-1825</v>
      </c>
      <c r="N52" s="112">
        <v>-233409</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0</v>
      </c>
      <c r="D53" s="111">
        <v>0</v>
      </c>
      <c r="E53" s="111">
        <v>0</v>
      </c>
      <c r="F53" s="111">
        <v>0</v>
      </c>
      <c r="G53" s="111">
        <v>0</v>
      </c>
      <c r="H53" s="111">
        <v>0</v>
      </c>
      <c r="I53" s="111">
        <v>0</v>
      </c>
      <c r="J53" s="111">
        <v>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69</v>
      </c>
      <c r="D54" s="111">
        <v>0</v>
      </c>
      <c r="E54" s="111">
        <v>0</v>
      </c>
      <c r="F54" s="111">
        <v>0</v>
      </c>
      <c r="G54" s="111">
        <v>0</v>
      </c>
      <c r="H54" s="111">
        <v>0</v>
      </c>
      <c r="I54" s="111">
        <v>0</v>
      </c>
      <c r="J54" s="111">
        <v>0</v>
      </c>
      <c r="K54" s="111">
        <v>0</v>
      </c>
      <c r="L54" s="111">
        <v>0</v>
      </c>
      <c r="M54" s="111">
        <v>69</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45.91</v>
      </c>
      <c r="D56" s="114">
        <v>43.03</v>
      </c>
      <c r="E56" s="114">
        <v>4.2699999999999996</v>
      </c>
      <c r="F56" s="114">
        <v>0</v>
      </c>
      <c r="G56" s="114">
        <v>0.02</v>
      </c>
      <c r="H56" s="114">
        <v>0.18</v>
      </c>
      <c r="I56" s="114">
        <v>3.61</v>
      </c>
      <c r="J56" s="114">
        <v>7.41</v>
      </c>
      <c r="K56" s="114">
        <v>6.44</v>
      </c>
      <c r="L56" s="114">
        <v>8.36</v>
      </c>
      <c r="M56" s="114">
        <v>2.2799999999999998</v>
      </c>
      <c r="N56" s="114">
        <v>40.950000000000003</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20.22</v>
      </c>
      <c r="D57" s="114">
        <v>7.8</v>
      </c>
      <c r="E57" s="114">
        <v>0.57999999999999996</v>
      </c>
      <c r="F57" s="114">
        <v>0.08</v>
      </c>
      <c r="G57" s="114">
        <v>0.09</v>
      </c>
      <c r="H57" s="114">
        <v>0.39</v>
      </c>
      <c r="I57" s="114">
        <v>0.43</v>
      </c>
      <c r="J57" s="114">
        <v>0.49</v>
      </c>
      <c r="K57" s="114">
        <v>1.95</v>
      </c>
      <c r="L57" s="114">
        <v>0.64</v>
      </c>
      <c r="M57" s="114">
        <v>0.13</v>
      </c>
      <c r="N57" s="114">
        <v>22.45</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690.99</v>
      </c>
      <c r="D58" s="114">
        <v>763.44</v>
      </c>
      <c r="E58" s="114">
        <v>0</v>
      </c>
      <c r="F58" s="114">
        <v>0</v>
      </c>
      <c r="G58" s="114">
        <v>0</v>
      </c>
      <c r="H58" s="114">
        <v>0</v>
      </c>
      <c r="I58" s="114">
        <v>0</v>
      </c>
      <c r="J58" s="114">
        <v>0</v>
      </c>
      <c r="K58" s="114">
        <v>0</v>
      </c>
      <c r="L58" s="114">
        <v>0</v>
      </c>
      <c r="M58" s="114">
        <v>0</v>
      </c>
      <c r="N58" s="114">
        <v>674.14</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v>
      </c>
      <c r="D59" s="114">
        <v>0</v>
      </c>
      <c r="E59" s="114">
        <v>0</v>
      </c>
      <c r="F59" s="114">
        <v>0</v>
      </c>
      <c r="G59" s="114">
        <v>0</v>
      </c>
      <c r="H59" s="114">
        <v>0</v>
      </c>
      <c r="I59" s="114">
        <v>0</v>
      </c>
      <c r="J59" s="114">
        <v>0</v>
      </c>
      <c r="K59" s="114">
        <v>0</v>
      </c>
      <c r="L59" s="114">
        <v>0</v>
      </c>
      <c r="M59" s="114">
        <v>0</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34.020000000000003</v>
      </c>
      <c r="D60" s="114">
        <v>54.27</v>
      </c>
      <c r="E60" s="114">
        <v>1.77</v>
      </c>
      <c r="F60" s="114">
        <v>0.1</v>
      </c>
      <c r="G60" s="114">
        <v>0.16</v>
      </c>
      <c r="H60" s="114">
        <v>0.32</v>
      </c>
      <c r="I60" s="114">
        <v>0.78</v>
      </c>
      <c r="J60" s="114">
        <v>2.2599999999999998</v>
      </c>
      <c r="K60" s="114">
        <v>5</v>
      </c>
      <c r="L60" s="114">
        <v>3.04</v>
      </c>
      <c r="M60" s="114">
        <v>0.19</v>
      </c>
      <c r="N60" s="114">
        <v>27.43</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0.56999999999999995</v>
      </c>
      <c r="D61" s="114">
        <v>1.05</v>
      </c>
      <c r="E61" s="114">
        <v>0.1</v>
      </c>
      <c r="F61" s="114">
        <v>0</v>
      </c>
      <c r="G61" s="114">
        <v>0</v>
      </c>
      <c r="H61" s="114">
        <v>0</v>
      </c>
      <c r="I61" s="114">
        <v>0</v>
      </c>
      <c r="J61" s="114">
        <v>0.02</v>
      </c>
      <c r="K61" s="114">
        <v>0.71</v>
      </c>
      <c r="L61" s="114">
        <v>0.11</v>
      </c>
      <c r="M61" s="114">
        <v>0.22</v>
      </c>
      <c r="N61" s="114">
        <v>0.22</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790.57</v>
      </c>
      <c r="D62" s="115">
        <v>867.5</v>
      </c>
      <c r="E62" s="115">
        <v>6.51</v>
      </c>
      <c r="F62" s="115">
        <v>0.19</v>
      </c>
      <c r="G62" s="115">
        <v>0.26</v>
      </c>
      <c r="H62" s="115">
        <v>0.89</v>
      </c>
      <c r="I62" s="115">
        <v>4.8099999999999996</v>
      </c>
      <c r="J62" s="115">
        <v>10.14</v>
      </c>
      <c r="K62" s="115">
        <v>12.69</v>
      </c>
      <c r="L62" s="115">
        <v>11.94</v>
      </c>
      <c r="M62" s="115">
        <v>2.38</v>
      </c>
      <c r="N62" s="115">
        <v>764.75</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1.26</v>
      </c>
      <c r="D63" s="114">
        <v>0</v>
      </c>
      <c r="E63" s="114">
        <v>1.46</v>
      </c>
      <c r="F63" s="114">
        <v>0</v>
      </c>
      <c r="G63" s="114">
        <v>0</v>
      </c>
      <c r="H63" s="114">
        <v>7.0000000000000007E-2</v>
      </c>
      <c r="I63" s="114">
        <v>11.45</v>
      </c>
      <c r="J63" s="114">
        <v>0.02</v>
      </c>
      <c r="K63" s="114">
        <v>0</v>
      </c>
      <c r="L63" s="114">
        <v>0</v>
      </c>
      <c r="M63" s="114">
        <v>0</v>
      </c>
      <c r="N63" s="114">
        <v>0.1</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1.2</v>
      </c>
      <c r="D64" s="114">
        <v>0</v>
      </c>
      <c r="E64" s="114">
        <v>1.45</v>
      </c>
      <c r="F64" s="114">
        <v>0</v>
      </c>
      <c r="G64" s="114">
        <v>0</v>
      </c>
      <c r="H64" s="114">
        <v>0.02</v>
      </c>
      <c r="I64" s="114">
        <v>11.44</v>
      </c>
      <c r="J64" s="114">
        <v>0</v>
      </c>
      <c r="K64" s="114">
        <v>0</v>
      </c>
      <c r="L64" s="114">
        <v>0</v>
      </c>
      <c r="M64" s="114">
        <v>0</v>
      </c>
      <c r="N64" s="114">
        <v>0.03</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v>
      </c>
      <c r="D65" s="114">
        <v>0</v>
      </c>
      <c r="E65" s="114">
        <v>0</v>
      </c>
      <c r="F65" s="114">
        <v>0</v>
      </c>
      <c r="G65" s="114">
        <v>0</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0.17</v>
      </c>
      <c r="D66" s="114">
        <v>0.59</v>
      </c>
      <c r="E66" s="114">
        <v>0</v>
      </c>
      <c r="F66" s="114">
        <v>0</v>
      </c>
      <c r="G66" s="114">
        <v>0</v>
      </c>
      <c r="H66" s="114">
        <v>0</v>
      </c>
      <c r="I66" s="114">
        <v>0</v>
      </c>
      <c r="J66" s="114">
        <v>0</v>
      </c>
      <c r="K66" s="114">
        <v>0</v>
      </c>
      <c r="L66" s="114">
        <v>0</v>
      </c>
      <c r="M66" s="114">
        <v>0</v>
      </c>
      <c r="N66" s="114">
        <v>7.0000000000000007E-2</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0</v>
      </c>
      <c r="D67" s="114">
        <v>0</v>
      </c>
      <c r="E67" s="114">
        <v>0</v>
      </c>
      <c r="F67" s="114">
        <v>0</v>
      </c>
      <c r="G67" s="114">
        <v>0</v>
      </c>
      <c r="H67" s="114">
        <v>0</v>
      </c>
      <c r="I67" s="114">
        <v>0</v>
      </c>
      <c r="J67" s="114">
        <v>0</v>
      </c>
      <c r="K67" s="114">
        <v>0</v>
      </c>
      <c r="L67" s="114">
        <v>0</v>
      </c>
      <c r="M67" s="114">
        <v>0</v>
      </c>
      <c r="N67" s="114">
        <v>0</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1.43</v>
      </c>
      <c r="D68" s="115">
        <v>0.59</v>
      </c>
      <c r="E68" s="115">
        <v>1.46</v>
      </c>
      <c r="F68" s="115">
        <v>0</v>
      </c>
      <c r="G68" s="115">
        <v>0</v>
      </c>
      <c r="H68" s="115">
        <v>7.0000000000000007E-2</v>
      </c>
      <c r="I68" s="115">
        <v>11.45</v>
      </c>
      <c r="J68" s="115">
        <v>0.02</v>
      </c>
      <c r="K68" s="115">
        <v>0</v>
      </c>
      <c r="L68" s="115">
        <v>0</v>
      </c>
      <c r="M68" s="115">
        <v>0</v>
      </c>
      <c r="N68" s="115">
        <v>0.16</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792</v>
      </c>
      <c r="D69" s="115">
        <v>868.09</v>
      </c>
      <c r="E69" s="115">
        <v>7.97</v>
      </c>
      <c r="F69" s="115">
        <v>0.19</v>
      </c>
      <c r="G69" s="115">
        <v>0.26</v>
      </c>
      <c r="H69" s="115">
        <v>0.96</v>
      </c>
      <c r="I69" s="115">
        <v>16.260000000000002</v>
      </c>
      <c r="J69" s="115">
        <v>10.16</v>
      </c>
      <c r="K69" s="115">
        <v>12.69</v>
      </c>
      <c r="L69" s="115">
        <v>11.94</v>
      </c>
      <c r="M69" s="115">
        <v>2.38</v>
      </c>
      <c r="N69" s="115">
        <v>764.92</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235.12</v>
      </c>
      <c r="D76" s="114">
        <v>220.75</v>
      </c>
      <c r="E76" s="114">
        <v>0.09</v>
      </c>
      <c r="F76" s="114">
        <v>0</v>
      </c>
      <c r="G76" s="114">
        <v>0</v>
      </c>
      <c r="H76" s="114">
        <v>0</v>
      </c>
      <c r="I76" s="114">
        <v>0</v>
      </c>
      <c r="J76" s="114">
        <v>0.01</v>
      </c>
      <c r="K76" s="114">
        <v>7.0000000000000007E-2</v>
      </c>
      <c r="L76" s="114">
        <v>0.34</v>
      </c>
      <c r="M76" s="114">
        <v>0</v>
      </c>
      <c r="N76" s="114">
        <v>238.38</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161.46</v>
      </c>
      <c r="D77" s="114">
        <v>157.51</v>
      </c>
      <c r="E77" s="114">
        <v>0</v>
      </c>
      <c r="F77" s="114">
        <v>0</v>
      </c>
      <c r="G77" s="114">
        <v>0</v>
      </c>
      <c r="H77" s="114">
        <v>0</v>
      </c>
      <c r="I77" s="114">
        <v>0</v>
      </c>
      <c r="J77" s="114">
        <v>0</v>
      </c>
      <c r="K77" s="114">
        <v>0</v>
      </c>
      <c r="L77" s="114">
        <v>0</v>
      </c>
      <c r="M77" s="114">
        <v>0</v>
      </c>
      <c r="N77" s="114">
        <v>162.38</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0.1</v>
      </c>
      <c r="D78" s="114">
        <v>0.14000000000000001</v>
      </c>
      <c r="E78" s="114">
        <v>0.06</v>
      </c>
      <c r="F78" s="114">
        <v>0</v>
      </c>
      <c r="G78" s="114">
        <v>0.01</v>
      </c>
      <c r="H78" s="114">
        <v>0.03</v>
      </c>
      <c r="I78" s="114">
        <v>0.02</v>
      </c>
      <c r="J78" s="114">
        <v>0.05</v>
      </c>
      <c r="K78" s="114">
        <v>0.45</v>
      </c>
      <c r="L78" s="114">
        <v>0</v>
      </c>
      <c r="M78" s="114">
        <v>0.03</v>
      </c>
      <c r="N78" s="114">
        <v>0.01</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189.28</v>
      </c>
      <c r="D79" s="114">
        <v>201.98</v>
      </c>
      <c r="E79" s="114">
        <v>0.57999999999999996</v>
      </c>
      <c r="F79" s="114">
        <v>0</v>
      </c>
      <c r="G79" s="114">
        <v>0.03</v>
      </c>
      <c r="H79" s="114">
        <v>0.89</v>
      </c>
      <c r="I79" s="114">
        <v>0.25</v>
      </c>
      <c r="J79" s="114">
        <v>0.33</v>
      </c>
      <c r="K79" s="114">
        <v>1.67</v>
      </c>
      <c r="L79" s="114">
        <v>0.65</v>
      </c>
      <c r="M79" s="114">
        <v>0.22</v>
      </c>
      <c r="N79" s="114">
        <v>185.62</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0.56999999999999995</v>
      </c>
      <c r="D80" s="114">
        <v>1.05</v>
      </c>
      <c r="E80" s="114">
        <v>0.1</v>
      </c>
      <c r="F80" s="114">
        <v>0</v>
      </c>
      <c r="G80" s="114">
        <v>0</v>
      </c>
      <c r="H80" s="114">
        <v>0</v>
      </c>
      <c r="I80" s="114">
        <v>0</v>
      </c>
      <c r="J80" s="114">
        <v>0.02</v>
      </c>
      <c r="K80" s="114">
        <v>0.71</v>
      </c>
      <c r="L80" s="114">
        <v>0.11</v>
      </c>
      <c r="M80" s="114">
        <v>0.22</v>
      </c>
      <c r="N80" s="114">
        <v>0.22</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585.41</v>
      </c>
      <c r="D81" s="115">
        <v>579.34</v>
      </c>
      <c r="E81" s="115">
        <v>0.62</v>
      </c>
      <c r="F81" s="115">
        <v>0</v>
      </c>
      <c r="G81" s="115">
        <v>0.03</v>
      </c>
      <c r="H81" s="115">
        <v>0.92</v>
      </c>
      <c r="I81" s="115">
        <v>0.26</v>
      </c>
      <c r="J81" s="115">
        <v>0.37</v>
      </c>
      <c r="K81" s="115">
        <v>1.48</v>
      </c>
      <c r="L81" s="115">
        <v>0.88</v>
      </c>
      <c r="M81" s="115">
        <v>0.03</v>
      </c>
      <c r="N81" s="115">
        <v>586.17999999999995</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0.74</v>
      </c>
      <c r="D82" s="114">
        <v>0</v>
      </c>
      <c r="E82" s="114">
        <v>0.7</v>
      </c>
      <c r="F82" s="114">
        <v>0</v>
      </c>
      <c r="G82" s="114">
        <v>0</v>
      </c>
      <c r="H82" s="114">
        <v>0</v>
      </c>
      <c r="I82" s="114">
        <v>5.53</v>
      </c>
      <c r="J82" s="114">
        <v>0</v>
      </c>
      <c r="K82" s="114">
        <v>0</v>
      </c>
      <c r="L82" s="114">
        <v>0</v>
      </c>
      <c r="M82" s="114">
        <v>0</v>
      </c>
      <c r="N82" s="114">
        <v>0.21</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0.12</v>
      </c>
      <c r="D84" s="114">
        <v>0.35</v>
      </c>
      <c r="E84" s="114">
        <v>0</v>
      </c>
      <c r="F84" s="114">
        <v>0</v>
      </c>
      <c r="G84" s="114">
        <v>0</v>
      </c>
      <c r="H84" s="114">
        <v>0</v>
      </c>
      <c r="I84" s="114">
        <v>0</v>
      </c>
      <c r="J84" s="114">
        <v>0</v>
      </c>
      <c r="K84" s="114">
        <v>0</v>
      </c>
      <c r="L84" s="114">
        <v>0</v>
      </c>
      <c r="M84" s="114">
        <v>0</v>
      </c>
      <c r="N84" s="114">
        <v>0.06</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0</v>
      </c>
      <c r="D85" s="114">
        <v>0</v>
      </c>
      <c r="E85" s="114">
        <v>0</v>
      </c>
      <c r="F85" s="114">
        <v>0</v>
      </c>
      <c r="G85" s="114">
        <v>0</v>
      </c>
      <c r="H85" s="114">
        <v>0</v>
      </c>
      <c r="I85" s="114">
        <v>0</v>
      </c>
      <c r="J85" s="114">
        <v>0</v>
      </c>
      <c r="K85" s="114">
        <v>0</v>
      </c>
      <c r="L85" s="114">
        <v>0</v>
      </c>
      <c r="M85" s="114">
        <v>0</v>
      </c>
      <c r="N85" s="114">
        <v>0</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0.85</v>
      </c>
      <c r="D86" s="115">
        <v>0.35</v>
      </c>
      <c r="E86" s="115">
        <v>0.7</v>
      </c>
      <c r="F86" s="115">
        <v>0</v>
      </c>
      <c r="G86" s="115">
        <v>0</v>
      </c>
      <c r="H86" s="115">
        <v>0</v>
      </c>
      <c r="I86" s="115">
        <v>5.53</v>
      </c>
      <c r="J86" s="115">
        <v>0</v>
      </c>
      <c r="K86" s="115">
        <v>0</v>
      </c>
      <c r="L86" s="115">
        <v>0</v>
      </c>
      <c r="M86" s="115">
        <v>0</v>
      </c>
      <c r="N86" s="115">
        <v>0.27</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586.26</v>
      </c>
      <c r="D87" s="115">
        <v>579.67999999999995</v>
      </c>
      <c r="E87" s="115">
        <v>1.32</v>
      </c>
      <c r="F87" s="115">
        <v>0</v>
      </c>
      <c r="G87" s="115">
        <v>0.03</v>
      </c>
      <c r="H87" s="115">
        <v>0.92</v>
      </c>
      <c r="I87" s="115">
        <v>5.79</v>
      </c>
      <c r="J87" s="115">
        <v>0.38</v>
      </c>
      <c r="K87" s="115">
        <v>1.48</v>
      </c>
      <c r="L87" s="115">
        <v>0.88</v>
      </c>
      <c r="M87" s="115">
        <v>0.03</v>
      </c>
      <c r="N87" s="115">
        <v>586.45000000000005</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-205.73</v>
      </c>
      <c r="D88" s="115">
        <v>-288.41000000000003</v>
      </c>
      <c r="E88" s="115">
        <v>-6.65</v>
      </c>
      <c r="F88" s="115">
        <v>-0.18</v>
      </c>
      <c r="G88" s="115">
        <v>-0.23</v>
      </c>
      <c r="H88" s="115">
        <v>-0.04</v>
      </c>
      <c r="I88" s="115">
        <v>-10.47</v>
      </c>
      <c r="J88" s="115">
        <v>-9.7799999999999994</v>
      </c>
      <c r="K88" s="115">
        <v>-11.21</v>
      </c>
      <c r="L88" s="115">
        <v>-11.06</v>
      </c>
      <c r="M88" s="115">
        <v>-2.35</v>
      </c>
      <c r="N88" s="115">
        <v>-178.46</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-205.16</v>
      </c>
      <c r="D89" s="116">
        <v>-288.17</v>
      </c>
      <c r="E89" s="116">
        <v>-5.89</v>
      </c>
      <c r="F89" s="116">
        <v>-0.18</v>
      </c>
      <c r="G89" s="116">
        <v>-0.23</v>
      </c>
      <c r="H89" s="116">
        <v>0.02</v>
      </c>
      <c r="I89" s="116">
        <v>-4.55</v>
      </c>
      <c r="J89" s="116">
        <v>-9.77</v>
      </c>
      <c r="K89" s="116">
        <v>-11.21</v>
      </c>
      <c r="L89" s="116">
        <v>-11.06</v>
      </c>
      <c r="M89" s="116">
        <v>-2.35</v>
      </c>
      <c r="N89" s="116">
        <v>-178.58</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0</v>
      </c>
      <c r="D90" s="114">
        <v>0</v>
      </c>
      <c r="E90" s="114">
        <v>0</v>
      </c>
      <c r="F90" s="114">
        <v>0</v>
      </c>
      <c r="G90" s="114">
        <v>0</v>
      </c>
      <c r="H90" s="114">
        <v>0</v>
      </c>
      <c r="I90" s="114">
        <v>0</v>
      </c>
      <c r="J90" s="114">
        <v>0</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0.04</v>
      </c>
      <c r="D91" s="114">
        <v>0</v>
      </c>
      <c r="E91" s="114">
        <v>0</v>
      </c>
      <c r="F91" s="114">
        <v>0</v>
      </c>
      <c r="G91" s="114">
        <v>0</v>
      </c>
      <c r="H91" s="114">
        <v>0</v>
      </c>
      <c r="I91" s="114">
        <v>0</v>
      </c>
      <c r="J91" s="114">
        <v>0</v>
      </c>
      <c r="K91" s="114">
        <v>0</v>
      </c>
      <c r="L91" s="114">
        <v>0</v>
      </c>
      <c r="M91" s="114">
        <v>0.09</v>
      </c>
      <c r="N91" s="114">
        <v>0</v>
      </c>
    </row>
  </sheetData>
  <mergeCells count="31">
    <mergeCell ref="F4:H5"/>
    <mergeCell ref="C55:H55"/>
    <mergeCell ref="I55:N55"/>
    <mergeCell ref="M4:M16"/>
    <mergeCell ref="N4:N16"/>
    <mergeCell ref="F6:F13"/>
    <mergeCell ref="J6:J13"/>
    <mergeCell ref="E4:E16"/>
    <mergeCell ref="C18:H18"/>
    <mergeCell ref="I18:N18"/>
    <mergeCell ref="B4:B16"/>
    <mergeCell ref="I2:N2"/>
    <mergeCell ref="H6:H13"/>
    <mergeCell ref="C3:H3"/>
    <mergeCell ref="F14:H16"/>
    <mergeCell ref="I4:L5"/>
    <mergeCell ref="C4:C16"/>
    <mergeCell ref="I3:N3"/>
    <mergeCell ref="I6:I13"/>
    <mergeCell ref="G6:G13"/>
    <mergeCell ref="A3:B3"/>
    <mergeCell ref="K6:K13"/>
    <mergeCell ref="D4:D16"/>
    <mergeCell ref="A4:A16"/>
    <mergeCell ref="L6:L13"/>
    <mergeCell ref="I14:L16"/>
    <mergeCell ref="A1:B1"/>
    <mergeCell ref="C1:H1"/>
    <mergeCell ref="I1:N1"/>
    <mergeCell ref="A2:B2"/>
    <mergeCell ref="C2:H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49</v>
      </c>
      <c r="B2" s="219"/>
      <c r="C2" s="220" t="s">
        <v>134</v>
      </c>
      <c r="D2" s="220"/>
      <c r="E2" s="220"/>
      <c r="F2" s="220"/>
      <c r="G2" s="220"/>
      <c r="H2" s="221"/>
      <c r="I2" s="222" t="s">
        <v>134</v>
      </c>
      <c r="J2" s="220"/>
      <c r="K2" s="220"/>
      <c r="L2" s="220"/>
      <c r="M2" s="220"/>
      <c r="N2" s="221"/>
      <c r="O2" s="93"/>
      <c r="P2" s="93"/>
      <c r="Q2" s="93"/>
      <c r="R2" s="93"/>
      <c r="S2" s="93"/>
      <c r="T2" s="93"/>
      <c r="U2" s="93"/>
      <c r="V2" s="93"/>
      <c r="W2" s="93"/>
      <c r="X2" s="93"/>
      <c r="Y2" s="93"/>
      <c r="Z2" s="93"/>
      <c r="AA2" s="93"/>
    </row>
    <row r="3" spans="1:27" s="74" customFormat="1" ht="15" customHeight="1">
      <c r="A3" s="218" t="s">
        <v>139</v>
      </c>
      <c r="B3" s="219"/>
      <c r="C3" s="220" t="s">
        <v>600</v>
      </c>
      <c r="D3" s="220"/>
      <c r="E3" s="220"/>
      <c r="F3" s="220"/>
      <c r="G3" s="220"/>
      <c r="H3" s="221"/>
      <c r="I3" s="222" t="s">
        <v>600</v>
      </c>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134513</v>
      </c>
      <c r="D19" s="111">
        <v>11027</v>
      </c>
      <c r="E19" s="111">
        <v>79959</v>
      </c>
      <c r="F19" s="111">
        <v>3394</v>
      </c>
      <c r="G19" s="111">
        <v>11823</v>
      </c>
      <c r="H19" s="111">
        <v>18407</v>
      </c>
      <c r="I19" s="111">
        <v>16028</v>
      </c>
      <c r="J19" s="111">
        <v>10276</v>
      </c>
      <c r="K19" s="111">
        <v>14492</v>
      </c>
      <c r="L19" s="111">
        <v>5538</v>
      </c>
      <c r="M19" s="111">
        <v>3967</v>
      </c>
      <c r="N19" s="111">
        <v>39561</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17508</v>
      </c>
      <c r="D20" s="111">
        <v>371</v>
      </c>
      <c r="E20" s="111">
        <v>15131</v>
      </c>
      <c r="F20" s="111">
        <v>525</v>
      </c>
      <c r="G20" s="111">
        <v>1774</v>
      </c>
      <c r="H20" s="111">
        <v>3797</v>
      </c>
      <c r="I20" s="111">
        <v>2746</v>
      </c>
      <c r="J20" s="111">
        <v>2644</v>
      </c>
      <c r="K20" s="111">
        <v>2816</v>
      </c>
      <c r="L20" s="111">
        <v>830</v>
      </c>
      <c r="M20" s="111">
        <v>510</v>
      </c>
      <c r="N20" s="111">
        <v>1496</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264626</v>
      </c>
      <c r="D21" s="111">
        <v>82834</v>
      </c>
      <c r="E21" s="111">
        <v>0</v>
      </c>
      <c r="F21" s="111">
        <v>0</v>
      </c>
      <c r="G21" s="111">
        <v>0</v>
      </c>
      <c r="H21" s="111">
        <v>0</v>
      </c>
      <c r="I21" s="111">
        <v>0</v>
      </c>
      <c r="J21" s="111">
        <v>0</v>
      </c>
      <c r="K21" s="111">
        <v>0</v>
      </c>
      <c r="L21" s="111">
        <v>0</v>
      </c>
      <c r="M21" s="111">
        <v>0</v>
      </c>
      <c r="N21" s="111">
        <v>181792</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88</v>
      </c>
      <c r="D22" s="111">
        <v>0</v>
      </c>
      <c r="E22" s="111">
        <v>87</v>
      </c>
      <c r="F22" s="111">
        <v>0</v>
      </c>
      <c r="G22" s="111">
        <v>9</v>
      </c>
      <c r="H22" s="111">
        <v>49</v>
      </c>
      <c r="I22" s="111">
        <v>16</v>
      </c>
      <c r="J22" s="111">
        <v>13</v>
      </c>
      <c r="K22" s="111">
        <v>0</v>
      </c>
      <c r="L22" s="111">
        <v>0</v>
      </c>
      <c r="M22" s="111">
        <v>0</v>
      </c>
      <c r="N22" s="111">
        <v>0</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975343</v>
      </c>
      <c r="D23" s="111">
        <v>162302</v>
      </c>
      <c r="E23" s="111">
        <v>176958</v>
      </c>
      <c r="F23" s="111">
        <v>10732</v>
      </c>
      <c r="G23" s="111">
        <v>23433</v>
      </c>
      <c r="H23" s="111">
        <v>34304</v>
      </c>
      <c r="I23" s="111">
        <v>23841</v>
      </c>
      <c r="J23" s="111">
        <v>27806</v>
      </c>
      <c r="K23" s="111">
        <v>18323</v>
      </c>
      <c r="L23" s="111">
        <v>38521</v>
      </c>
      <c r="M23" s="111">
        <v>513</v>
      </c>
      <c r="N23" s="111">
        <v>635570</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256805</v>
      </c>
      <c r="D24" s="111">
        <v>3306</v>
      </c>
      <c r="E24" s="111">
        <v>75749</v>
      </c>
      <c r="F24" s="111">
        <v>3685</v>
      </c>
      <c r="G24" s="111">
        <v>11294</v>
      </c>
      <c r="H24" s="111">
        <v>14650</v>
      </c>
      <c r="I24" s="111">
        <v>16259</v>
      </c>
      <c r="J24" s="111">
        <v>9740</v>
      </c>
      <c r="K24" s="111">
        <v>14607</v>
      </c>
      <c r="L24" s="111">
        <v>5515</v>
      </c>
      <c r="M24" s="111">
        <v>3373</v>
      </c>
      <c r="N24" s="111">
        <v>174377</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1135274</v>
      </c>
      <c r="D25" s="113">
        <v>253228</v>
      </c>
      <c r="E25" s="113">
        <v>196386</v>
      </c>
      <c r="F25" s="113">
        <v>10966</v>
      </c>
      <c r="G25" s="113">
        <v>25745</v>
      </c>
      <c r="H25" s="113">
        <v>41907</v>
      </c>
      <c r="I25" s="113">
        <v>26372</v>
      </c>
      <c r="J25" s="113">
        <v>30999</v>
      </c>
      <c r="K25" s="113">
        <v>21024</v>
      </c>
      <c r="L25" s="113">
        <v>39374</v>
      </c>
      <c r="M25" s="113">
        <v>1618</v>
      </c>
      <c r="N25" s="113">
        <v>684042</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37934</v>
      </c>
      <c r="D26" s="111">
        <v>6501</v>
      </c>
      <c r="E26" s="111">
        <v>22288</v>
      </c>
      <c r="F26" s="111">
        <v>1885</v>
      </c>
      <c r="G26" s="111">
        <v>4149</v>
      </c>
      <c r="H26" s="111">
        <v>8508</v>
      </c>
      <c r="I26" s="111">
        <v>4102</v>
      </c>
      <c r="J26" s="111">
        <v>1375</v>
      </c>
      <c r="K26" s="111">
        <v>1853</v>
      </c>
      <c r="L26" s="111">
        <v>416</v>
      </c>
      <c r="M26" s="111">
        <v>13</v>
      </c>
      <c r="N26" s="111">
        <v>9133</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21664</v>
      </c>
      <c r="D27" s="111">
        <v>4656</v>
      </c>
      <c r="E27" s="111">
        <v>17008</v>
      </c>
      <c r="F27" s="111">
        <v>779</v>
      </c>
      <c r="G27" s="111">
        <v>3206</v>
      </c>
      <c r="H27" s="111">
        <v>7649</v>
      </c>
      <c r="I27" s="111">
        <v>3632</v>
      </c>
      <c r="J27" s="111">
        <v>1034</v>
      </c>
      <c r="K27" s="111">
        <v>396</v>
      </c>
      <c r="L27" s="111">
        <v>312</v>
      </c>
      <c r="M27" s="111">
        <v>0</v>
      </c>
      <c r="N27" s="111">
        <v>0</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0</v>
      </c>
      <c r="D28" s="111">
        <v>0</v>
      </c>
      <c r="E28" s="111">
        <v>0</v>
      </c>
      <c r="F28" s="111">
        <v>0</v>
      </c>
      <c r="G28" s="111">
        <v>0</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3839</v>
      </c>
      <c r="D29" s="111">
        <v>140</v>
      </c>
      <c r="E29" s="111">
        <v>398</v>
      </c>
      <c r="F29" s="111">
        <v>2</v>
      </c>
      <c r="G29" s="111">
        <v>30</v>
      </c>
      <c r="H29" s="111">
        <v>85</v>
      </c>
      <c r="I29" s="111">
        <v>3</v>
      </c>
      <c r="J29" s="111">
        <v>0</v>
      </c>
      <c r="K29" s="111">
        <v>229</v>
      </c>
      <c r="L29" s="111">
        <v>50</v>
      </c>
      <c r="M29" s="111">
        <v>0</v>
      </c>
      <c r="N29" s="111">
        <v>3300</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1702</v>
      </c>
      <c r="D30" s="111">
        <v>0</v>
      </c>
      <c r="E30" s="111">
        <v>1702</v>
      </c>
      <c r="F30" s="111">
        <v>0</v>
      </c>
      <c r="G30" s="111">
        <v>235</v>
      </c>
      <c r="H30" s="111">
        <v>1442</v>
      </c>
      <c r="I30" s="111">
        <v>0</v>
      </c>
      <c r="J30" s="111">
        <v>23</v>
      </c>
      <c r="K30" s="111">
        <v>1</v>
      </c>
      <c r="L30" s="111">
        <v>0</v>
      </c>
      <c r="M30" s="111">
        <v>0</v>
      </c>
      <c r="N30" s="111">
        <v>0</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40071</v>
      </c>
      <c r="D31" s="113">
        <v>6641</v>
      </c>
      <c r="E31" s="113">
        <v>20984</v>
      </c>
      <c r="F31" s="113">
        <v>1887</v>
      </c>
      <c r="G31" s="113">
        <v>3944</v>
      </c>
      <c r="H31" s="113">
        <v>7151</v>
      </c>
      <c r="I31" s="113">
        <v>4105</v>
      </c>
      <c r="J31" s="113">
        <v>1351</v>
      </c>
      <c r="K31" s="113">
        <v>2081</v>
      </c>
      <c r="L31" s="113">
        <v>466</v>
      </c>
      <c r="M31" s="113">
        <v>13</v>
      </c>
      <c r="N31" s="113">
        <v>12433</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1175344</v>
      </c>
      <c r="D32" s="113">
        <v>259869</v>
      </c>
      <c r="E32" s="113">
        <v>217370</v>
      </c>
      <c r="F32" s="113">
        <v>12853</v>
      </c>
      <c r="G32" s="113">
        <v>29688</v>
      </c>
      <c r="H32" s="113">
        <v>49058</v>
      </c>
      <c r="I32" s="113">
        <v>30476</v>
      </c>
      <c r="J32" s="113">
        <v>32350</v>
      </c>
      <c r="K32" s="113">
        <v>23105</v>
      </c>
      <c r="L32" s="113">
        <v>39840</v>
      </c>
      <c r="M32" s="113">
        <v>1631</v>
      </c>
      <c r="N32" s="113">
        <v>696475</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419398</v>
      </c>
      <c r="D39" s="111">
        <v>80145</v>
      </c>
      <c r="E39" s="111">
        <v>10509</v>
      </c>
      <c r="F39" s="111">
        <v>118</v>
      </c>
      <c r="G39" s="111">
        <v>1456</v>
      </c>
      <c r="H39" s="111">
        <v>5545</v>
      </c>
      <c r="I39" s="111">
        <v>2172</v>
      </c>
      <c r="J39" s="111">
        <v>327</v>
      </c>
      <c r="K39" s="111">
        <v>744</v>
      </c>
      <c r="L39" s="111">
        <v>147</v>
      </c>
      <c r="M39" s="111">
        <v>28</v>
      </c>
      <c r="N39" s="111">
        <v>328715</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2056</v>
      </c>
      <c r="D40" s="111">
        <v>301</v>
      </c>
      <c r="E40" s="111">
        <v>591</v>
      </c>
      <c r="F40" s="111">
        <v>0</v>
      </c>
      <c r="G40" s="111">
        <v>23</v>
      </c>
      <c r="H40" s="111">
        <v>23</v>
      </c>
      <c r="I40" s="111">
        <v>71</v>
      </c>
      <c r="J40" s="111">
        <v>59</v>
      </c>
      <c r="K40" s="111">
        <v>198</v>
      </c>
      <c r="L40" s="111">
        <v>218</v>
      </c>
      <c r="M40" s="111">
        <v>195</v>
      </c>
      <c r="N40" s="111">
        <v>969</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2441</v>
      </c>
      <c r="D41" s="111">
        <v>0</v>
      </c>
      <c r="E41" s="111">
        <v>2119</v>
      </c>
      <c r="F41" s="111">
        <v>113</v>
      </c>
      <c r="G41" s="111">
        <v>257</v>
      </c>
      <c r="H41" s="111">
        <v>805</v>
      </c>
      <c r="I41" s="111">
        <v>264</v>
      </c>
      <c r="J41" s="111">
        <v>162</v>
      </c>
      <c r="K41" s="111">
        <v>468</v>
      </c>
      <c r="L41" s="111">
        <v>49</v>
      </c>
      <c r="M41" s="111">
        <v>126</v>
      </c>
      <c r="N41" s="111">
        <v>197</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297462</v>
      </c>
      <c r="D42" s="111">
        <v>11245</v>
      </c>
      <c r="E42" s="111">
        <v>84846</v>
      </c>
      <c r="F42" s="111">
        <v>3773</v>
      </c>
      <c r="G42" s="111">
        <v>12432</v>
      </c>
      <c r="H42" s="111">
        <v>17385</v>
      </c>
      <c r="I42" s="111">
        <v>17834</v>
      </c>
      <c r="J42" s="111">
        <v>11649</v>
      </c>
      <c r="K42" s="111">
        <v>15869</v>
      </c>
      <c r="L42" s="111">
        <v>5903</v>
      </c>
      <c r="M42" s="111">
        <v>3511</v>
      </c>
      <c r="N42" s="111">
        <v>197859</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256805</v>
      </c>
      <c r="D43" s="111">
        <v>3306</v>
      </c>
      <c r="E43" s="111">
        <v>75749</v>
      </c>
      <c r="F43" s="111">
        <v>3685</v>
      </c>
      <c r="G43" s="111">
        <v>11294</v>
      </c>
      <c r="H43" s="111">
        <v>14650</v>
      </c>
      <c r="I43" s="111">
        <v>16259</v>
      </c>
      <c r="J43" s="111">
        <v>9740</v>
      </c>
      <c r="K43" s="111">
        <v>14607</v>
      </c>
      <c r="L43" s="111">
        <v>5515</v>
      </c>
      <c r="M43" s="111">
        <v>3373</v>
      </c>
      <c r="N43" s="111">
        <v>174377</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464551</v>
      </c>
      <c r="D44" s="113">
        <v>88385</v>
      </c>
      <c r="E44" s="113">
        <v>22316</v>
      </c>
      <c r="F44" s="113">
        <v>319</v>
      </c>
      <c r="G44" s="113">
        <v>2874</v>
      </c>
      <c r="H44" s="113">
        <v>9109</v>
      </c>
      <c r="I44" s="113">
        <v>4082</v>
      </c>
      <c r="J44" s="113">
        <v>2457</v>
      </c>
      <c r="K44" s="113">
        <v>2672</v>
      </c>
      <c r="L44" s="113">
        <v>802</v>
      </c>
      <c r="M44" s="113">
        <v>487</v>
      </c>
      <c r="N44" s="113">
        <v>353364</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28549</v>
      </c>
      <c r="D45" s="111">
        <v>5151</v>
      </c>
      <c r="E45" s="111">
        <v>11283</v>
      </c>
      <c r="F45" s="111">
        <v>758</v>
      </c>
      <c r="G45" s="111">
        <v>2581</v>
      </c>
      <c r="H45" s="111">
        <v>4294</v>
      </c>
      <c r="I45" s="111">
        <v>1579</v>
      </c>
      <c r="J45" s="111">
        <v>194</v>
      </c>
      <c r="K45" s="111">
        <v>1717</v>
      </c>
      <c r="L45" s="111">
        <v>161</v>
      </c>
      <c r="M45" s="111">
        <v>2</v>
      </c>
      <c r="N45" s="111">
        <v>12113</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2779</v>
      </c>
      <c r="D47" s="111">
        <v>23</v>
      </c>
      <c r="E47" s="111">
        <v>2745</v>
      </c>
      <c r="F47" s="111">
        <v>56</v>
      </c>
      <c r="G47" s="111">
        <v>559</v>
      </c>
      <c r="H47" s="111">
        <v>1811</v>
      </c>
      <c r="I47" s="111">
        <v>24</v>
      </c>
      <c r="J47" s="111">
        <v>61</v>
      </c>
      <c r="K47" s="111">
        <v>234</v>
      </c>
      <c r="L47" s="111">
        <v>0</v>
      </c>
      <c r="M47" s="111">
        <v>0</v>
      </c>
      <c r="N47" s="111">
        <v>12</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1702</v>
      </c>
      <c r="D48" s="111">
        <v>0</v>
      </c>
      <c r="E48" s="111">
        <v>1702</v>
      </c>
      <c r="F48" s="111">
        <v>0</v>
      </c>
      <c r="G48" s="111">
        <v>235</v>
      </c>
      <c r="H48" s="111">
        <v>1442</v>
      </c>
      <c r="I48" s="111">
        <v>0</v>
      </c>
      <c r="J48" s="111">
        <v>23</v>
      </c>
      <c r="K48" s="111">
        <v>1</v>
      </c>
      <c r="L48" s="111">
        <v>0</v>
      </c>
      <c r="M48" s="111">
        <v>0</v>
      </c>
      <c r="N48" s="111">
        <v>0</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29626</v>
      </c>
      <c r="D49" s="113">
        <v>5174</v>
      </c>
      <c r="E49" s="113">
        <v>12326</v>
      </c>
      <c r="F49" s="113">
        <v>814</v>
      </c>
      <c r="G49" s="113">
        <v>2905</v>
      </c>
      <c r="H49" s="113">
        <v>4663</v>
      </c>
      <c r="I49" s="113">
        <v>1602</v>
      </c>
      <c r="J49" s="113">
        <v>231</v>
      </c>
      <c r="K49" s="113">
        <v>1950</v>
      </c>
      <c r="L49" s="113">
        <v>161</v>
      </c>
      <c r="M49" s="113">
        <v>2</v>
      </c>
      <c r="N49" s="113">
        <v>12125</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494177</v>
      </c>
      <c r="D50" s="113">
        <v>93558</v>
      </c>
      <c r="E50" s="113">
        <v>34642</v>
      </c>
      <c r="F50" s="113">
        <v>1133</v>
      </c>
      <c r="G50" s="113">
        <v>5778</v>
      </c>
      <c r="H50" s="113">
        <v>13772</v>
      </c>
      <c r="I50" s="113">
        <v>5684</v>
      </c>
      <c r="J50" s="113">
        <v>2689</v>
      </c>
      <c r="K50" s="113">
        <v>4622</v>
      </c>
      <c r="L50" s="113">
        <v>963</v>
      </c>
      <c r="M50" s="113">
        <v>489</v>
      </c>
      <c r="N50" s="113">
        <v>365488</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-681167</v>
      </c>
      <c r="D51" s="113">
        <v>-166310</v>
      </c>
      <c r="E51" s="113">
        <v>-182729</v>
      </c>
      <c r="F51" s="113">
        <v>-11720</v>
      </c>
      <c r="G51" s="113">
        <v>-23910</v>
      </c>
      <c r="H51" s="113">
        <v>-35286</v>
      </c>
      <c r="I51" s="113">
        <v>-24792</v>
      </c>
      <c r="J51" s="113">
        <v>-29661</v>
      </c>
      <c r="K51" s="113">
        <v>-18483</v>
      </c>
      <c r="L51" s="113">
        <v>-38877</v>
      </c>
      <c r="M51" s="113">
        <v>-1142</v>
      </c>
      <c r="N51" s="113">
        <v>-330987</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-670722</v>
      </c>
      <c r="D52" s="112">
        <v>-164843</v>
      </c>
      <c r="E52" s="112">
        <v>-174070</v>
      </c>
      <c r="F52" s="112">
        <v>-10647</v>
      </c>
      <c r="G52" s="112">
        <v>-22871</v>
      </c>
      <c r="H52" s="112">
        <v>-32798</v>
      </c>
      <c r="I52" s="112">
        <v>-22290</v>
      </c>
      <c r="J52" s="112">
        <v>-28541</v>
      </c>
      <c r="K52" s="112">
        <v>-18352</v>
      </c>
      <c r="L52" s="112">
        <v>-38572</v>
      </c>
      <c r="M52" s="112">
        <v>-1131</v>
      </c>
      <c r="N52" s="112">
        <v>-330678</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2492</v>
      </c>
      <c r="D53" s="111">
        <v>0</v>
      </c>
      <c r="E53" s="111">
        <v>2492</v>
      </c>
      <c r="F53" s="111">
        <v>0</v>
      </c>
      <c r="G53" s="111">
        <v>2050</v>
      </c>
      <c r="H53" s="111">
        <v>442</v>
      </c>
      <c r="I53" s="111">
        <v>0</v>
      </c>
      <c r="J53" s="111">
        <v>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914</v>
      </c>
      <c r="D54" s="111">
        <v>0</v>
      </c>
      <c r="E54" s="111">
        <v>862</v>
      </c>
      <c r="F54" s="111">
        <v>0</v>
      </c>
      <c r="G54" s="111">
        <v>75</v>
      </c>
      <c r="H54" s="111">
        <v>559</v>
      </c>
      <c r="I54" s="111">
        <v>137</v>
      </c>
      <c r="J54" s="111">
        <v>91</v>
      </c>
      <c r="K54" s="111">
        <v>0</v>
      </c>
      <c r="L54" s="111">
        <v>0</v>
      </c>
      <c r="M54" s="111">
        <v>52</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83.5</v>
      </c>
      <c r="D56" s="114">
        <v>36.29</v>
      </c>
      <c r="E56" s="114">
        <v>61.17</v>
      </c>
      <c r="F56" s="114">
        <v>41.91</v>
      </c>
      <c r="G56" s="114">
        <v>69.680000000000007</v>
      </c>
      <c r="H56" s="114">
        <v>75.17</v>
      </c>
      <c r="I56" s="114">
        <v>97.15</v>
      </c>
      <c r="J56" s="114">
        <v>48.29</v>
      </c>
      <c r="K56" s="114">
        <v>104.15</v>
      </c>
      <c r="L56" s="114">
        <v>18.8</v>
      </c>
      <c r="M56" s="114">
        <v>5.0999999999999996</v>
      </c>
      <c r="N56" s="114">
        <v>30.27</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10.87</v>
      </c>
      <c r="D57" s="114">
        <v>1.22</v>
      </c>
      <c r="E57" s="114">
        <v>11.58</v>
      </c>
      <c r="F57" s="114">
        <v>6.48</v>
      </c>
      <c r="G57" s="114">
        <v>10.45</v>
      </c>
      <c r="H57" s="114">
        <v>15.5</v>
      </c>
      <c r="I57" s="114">
        <v>16.64</v>
      </c>
      <c r="J57" s="114">
        <v>12.43</v>
      </c>
      <c r="K57" s="114">
        <v>20.239999999999998</v>
      </c>
      <c r="L57" s="114">
        <v>2.82</v>
      </c>
      <c r="M57" s="114">
        <v>0.66</v>
      </c>
      <c r="N57" s="114">
        <v>1.1399999999999999</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164.27</v>
      </c>
      <c r="D58" s="114">
        <v>272.60000000000002</v>
      </c>
      <c r="E58" s="114">
        <v>0</v>
      </c>
      <c r="F58" s="114">
        <v>0</v>
      </c>
      <c r="G58" s="114">
        <v>0</v>
      </c>
      <c r="H58" s="114">
        <v>0</v>
      </c>
      <c r="I58" s="114">
        <v>0</v>
      </c>
      <c r="J58" s="114">
        <v>0</v>
      </c>
      <c r="K58" s="114">
        <v>0</v>
      </c>
      <c r="L58" s="114">
        <v>0</v>
      </c>
      <c r="M58" s="114">
        <v>0</v>
      </c>
      <c r="N58" s="114">
        <v>139.08000000000001</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0.05</v>
      </c>
      <c r="D59" s="114">
        <v>0</v>
      </c>
      <c r="E59" s="114">
        <v>7.0000000000000007E-2</v>
      </c>
      <c r="F59" s="114">
        <v>0</v>
      </c>
      <c r="G59" s="114">
        <v>0.05</v>
      </c>
      <c r="H59" s="114">
        <v>0.2</v>
      </c>
      <c r="I59" s="114">
        <v>0.1</v>
      </c>
      <c r="J59" s="114">
        <v>0.06</v>
      </c>
      <c r="K59" s="114">
        <v>0</v>
      </c>
      <c r="L59" s="114">
        <v>0</v>
      </c>
      <c r="M59" s="114">
        <v>0</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605.46</v>
      </c>
      <c r="D60" s="114">
        <v>534.13</v>
      </c>
      <c r="E60" s="114">
        <v>135.38999999999999</v>
      </c>
      <c r="F60" s="114">
        <v>132.52000000000001</v>
      </c>
      <c r="G60" s="114">
        <v>138.09</v>
      </c>
      <c r="H60" s="114">
        <v>140.09</v>
      </c>
      <c r="I60" s="114">
        <v>144.5</v>
      </c>
      <c r="J60" s="114">
        <v>130.66999999999999</v>
      </c>
      <c r="K60" s="114">
        <v>131.66999999999999</v>
      </c>
      <c r="L60" s="114">
        <v>130.76</v>
      </c>
      <c r="M60" s="114">
        <v>0.66</v>
      </c>
      <c r="N60" s="114">
        <v>486.26</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159.41</v>
      </c>
      <c r="D61" s="114">
        <v>10.88</v>
      </c>
      <c r="E61" s="114">
        <v>57.95</v>
      </c>
      <c r="F61" s="114">
        <v>45.51</v>
      </c>
      <c r="G61" s="114">
        <v>66.56</v>
      </c>
      <c r="H61" s="114">
        <v>59.83</v>
      </c>
      <c r="I61" s="114">
        <v>98.55</v>
      </c>
      <c r="J61" s="114">
        <v>45.77</v>
      </c>
      <c r="K61" s="114">
        <v>104.97</v>
      </c>
      <c r="L61" s="114">
        <v>18.72</v>
      </c>
      <c r="M61" s="114">
        <v>4.34</v>
      </c>
      <c r="N61" s="114">
        <v>133.41</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704.73</v>
      </c>
      <c r="D62" s="115">
        <v>833.36</v>
      </c>
      <c r="E62" s="115">
        <v>150.25</v>
      </c>
      <c r="F62" s="115">
        <v>135.41</v>
      </c>
      <c r="G62" s="115">
        <v>151.72</v>
      </c>
      <c r="H62" s="115">
        <v>171.14</v>
      </c>
      <c r="I62" s="115">
        <v>159.85</v>
      </c>
      <c r="J62" s="115">
        <v>145.66999999999999</v>
      </c>
      <c r="K62" s="115">
        <v>151.09</v>
      </c>
      <c r="L62" s="115">
        <v>133.65</v>
      </c>
      <c r="M62" s="115">
        <v>2.08</v>
      </c>
      <c r="N62" s="115">
        <v>523.34</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23.55</v>
      </c>
      <c r="D63" s="114">
        <v>21.39</v>
      </c>
      <c r="E63" s="114">
        <v>17.05</v>
      </c>
      <c r="F63" s="114">
        <v>23.28</v>
      </c>
      <c r="G63" s="114">
        <v>24.45</v>
      </c>
      <c r="H63" s="114">
        <v>34.75</v>
      </c>
      <c r="I63" s="114">
        <v>24.86</v>
      </c>
      <c r="J63" s="114">
        <v>6.46</v>
      </c>
      <c r="K63" s="114">
        <v>13.32</v>
      </c>
      <c r="L63" s="114">
        <v>1.41</v>
      </c>
      <c r="M63" s="114">
        <v>0.02</v>
      </c>
      <c r="N63" s="114">
        <v>6.99</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13.45</v>
      </c>
      <c r="D64" s="114">
        <v>15.32</v>
      </c>
      <c r="E64" s="114">
        <v>13.01</v>
      </c>
      <c r="F64" s="114">
        <v>9.61</v>
      </c>
      <c r="G64" s="114">
        <v>18.89</v>
      </c>
      <c r="H64" s="114">
        <v>31.24</v>
      </c>
      <c r="I64" s="114">
        <v>22.01</v>
      </c>
      <c r="J64" s="114">
        <v>4.8600000000000003</v>
      </c>
      <c r="K64" s="114">
        <v>2.85</v>
      </c>
      <c r="L64" s="114">
        <v>1.06</v>
      </c>
      <c r="M64" s="114">
        <v>0</v>
      </c>
      <c r="N64" s="114">
        <v>0</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v>
      </c>
      <c r="D65" s="114">
        <v>0</v>
      </c>
      <c r="E65" s="114">
        <v>0</v>
      </c>
      <c r="F65" s="114">
        <v>0</v>
      </c>
      <c r="G65" s="114">
        <v>0</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2.38</v>
      </c>
      <c r="D66" s="114">
        <v>0.46</v>
      </c>
      <c r="E66" s="114">
        <v>0.3</v>
      </c>
      <c r="F66" s="114">
        <v>0.02</v>
      </c>
      <c r="G66" s="114">
        <v>0.18</v>
      </c>
      <c r="H66" s="114">
        <v>0.35</v>
      </c>
      <c r="I66" s="114">
        <v>0.02</v>
      </c>
      <c r="J66" s="114">
        <v>0</v>
      </c>
      <c r="K66" s="114">
        <v>1.65</v>
      </c>
      <c r="L66" s="114">
        <v>0.17</v>
      </c>
      <c r="M66" s="114">
        <v>0</v>
      </c>
      <c r="N66" s="114">
        <v>2.52</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1.06</v>
      </c>
      <c r="D67" s="114">
        <v>0</v>
      </c>
      <c r="E67" s="114">
        <v>1.3</v>
      </c>
      <c r="F67" s="114">
        <v>0</v>
      </c>
      <c r="G67" s="114">
        <v>1.38</v>
      </c>
      <c r="H67" s="114">
        <v>5.89</v>
      </c>
      <c r="I67" s="114">
        <v>0</v>
      </c>
      <c r="J67" s="114">
        <v>0.11</v>
      </c>
      <c r="K67" s="114">
        <v>0.01</v>
      </c>
      <c r="L67" s="114">
        <v>0</v>
      </c>
      <c r="M67" s="114">
        <v>0</v>
      </c>
      <c r="N67" s="114">
        <v>0</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24.87</v>
      </c>
      <c r="D68" s="115">
        <v>21.86</v>
      </c>
      <c r="E68" s="115">
        <v>16.05</v>
      </c>
      <c r="F68" s="115">
        <v>23.3</v>
      </c>
      <c r="G68" s="115">
        <v>23.24</v>
      </c>
      <c r="H68" s="115">
        <v>29.2</v>
      </c>
      <c r="I68" s="115">
        <v>24.88</v>
      </c>
      <c r="J68" s="115">
        <v>6.35</v>
      </c>
      <c r="K68" s="115">
        <v>14.95</v>
      </c>
      <c r="L68" s="115">
        <v>1.58</v>
      </c>
      <c r="M68" s="115">
        <v>0.02</v>
      </c>
      <c r="N68" s="115">
        <v>9.51</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729.61</v>
      </c>
      <c r="D69" s="115">
        <v>855.22</v>
      </c>
      <c r="E69" s="115">
        <v>166.3</v>
      </c>
      <c r="F69" s="115">
        <v>158.71</v>
      </c>
      <c r="G69" s="115">
        <v>174.96</v>
      </c>
      <c r="H69" s="115">
        <v>200.35</v>
      </c>
      <c r="I69" s="115">
        <v>184.73</v>
      </c>
      <c r="J69" s="115">
        <v>152.02000000000001</v>
      </c>
      <c r="K69" s="115">
        <v>166.04</v>
      </c>
      <c r="L69" s="115">
        <v>135.24</v>
      </c>
      <c r="M69" s="115">
        <v>2.1</v>
      </c>
      <c r="N69" s="115">
        <v>532.86</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260.35000000000002</v>
      </c>
      <c r="D76" s="114">
        <v>263.75</v>
      </c>
      <c r="E76" s="114">
        <v>8.0399999999999991</v>
      </c>
      <c r="F76" s="114">
        <v>1.45</v>
      </c>
      <c r="G76" s="114">
        <v>8.58</v>
      </c>
      <c r="H76" s="114">
        <v>22.65</v>
      </c>
      <c r="I76" s="114">
        <v>13.17</v>
      </c>
      <c r="J76" s="114">
        <v>1.54</v>
      </c>
      <c r="K76" s="114">
        <v>5.35</v>
      </c>
      <c r="L76" s="114">
        <v>0.5</v>
      </c>
      <c r="M76" s="114">
        <v>0.04</v>
      </c>
      <c r="N76" s="114">
        <v>251.49</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1.28</v>
      </c>
      <c r="D77" s="114">
        <v>0.99</v>
      </c>
      <c r="E77" s="114">
        <v>0.45</v>
      </c>
      <c r="F77" s="114">
        <v>0</v>
      </c>
      <c r="G77" s="114">
        <v>0.13</v>
      </c>
      <c r="H77" s="114">
        <v>0.1</v>
      </c>
      <c r="I77" s="114">
        <v>0.43</v>
      </c>
      <c r="J77" s="114">
        <v>0.28000000000000003</v>
      </c>
      <c r="K77" s="114">
        <v>1.42</v>
      </c>
      <c r="L77" s="114">
        <v>0.74</v>
      </c>
      <c r="M77" s="114">
        <v>0.25</v>
      </c>
      <c r="N77" s="114">
        <v>0.74</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1.52</v>
      </c>
      <c r="D78" s="114">
        <v>0</v>
      </c>
      <c r="E78" s="114">
        <v>1.62</v>
      </c>
      <c r="F78" s="114">
        <v>1.4</v>
      </c>
      <c r="G78" s="114">
        <v>1.51</v>
      </c>
      <c r="H78" s="114">
        <v>3.29</v>
      </c>
      <c r="I78" s="114">
        <v>1.6</v>
      </c>
      <c r="J78" s="114">
        <v>0.76</v>
      </c>
      <c r="K78" s="114">
        <v>3.36</v>
      </c>
      <c r="L78" s="114">
        <v>0.17</v>
      </c>
      <c r="M78" s="114">
        <v>0.16</v>
      </c>
      <c r="N78" s="114">
        <v>0.15</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184.65</v>
      </c>
      <c r="D79" s="114">
        <v>37.01</v>
      </c>
      <c r="E79" s="114">
        <v>64.91</v>
      </c>
      <c r="F79" s="114">
        <v>46.59</v>
      </c>
      <c r="G79" s="114">
        <v>73.260000000000005</v>
      </c>
      <c r="H79" s="114">
        <v>71</v>
      </c>
      <c r="I79" s="114">
        <v>108.1</v>
      </c>
      <c r="J79" s="114">
        <v>54.74</v>
      </c>
      <c r="K79" s="114">
        <v>114.04</v>
      </c>
      <c r="L79" s="114">
        <v>20.04</v>
      </c>
      <c r="M79" s="114">
        <v>4.51</v>
      </c>
      <c r="N79" s="114">
        <v>151.38</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159.41</v>
      </c>
      <c r="D80" s="114">
        <v>10.88</v>
      </c>
      <c r="E80" s="114">
        <v>57.95</v>
      </c>
      <c r="F80" s="114">
        <v>45.51</v>
      </c>
      <c r="G80" s="114">
        <v>66.56</v>
      </c>
      <c r="H80" s="114">
        <v>59.83</v>
      </c>
      <c r="I80" s="114">
        <v>98.55</v>
      </c>
      <c r="J80" s="114">
        <v>45.77</v>
      </c>
      <c r="K80" s="114">
        <v>104.97</v>
      </c>
      <c r="L80" s="114">
        <v>18.72</v>
      </c>
      <c r="M80" s="114">
        <v>4.34</v>
      </c>
      <c r="N80" s="114">
        <v>133.41</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288.38</v>
      </c>
      <c r="D81" s="115">
        <v>290.87</v>
      </c>
      <c r="E81" s="115">
        <v>17.07</v>
      </c>
      <c r="F81" s="115">
        <v>3.94</v>
      </c>
      <c r="G81" s="115">
        <v>16.93</v>
      </c>
      <c r="H81" s="115">
        <v>37.200000000000003</v>
      </c>
      <c r="I81" s="115">
        <v>24.74</v>
      </c>
      <c r="J81" s="115">
        <v>11.55</v>
      </c>
      <c r="K81" s="115">
        <v>19.2</v>
      </c>
      <c r="L81" s="115">
        <v>2.72</v>
      </c>
      <c r="M81" s="115">
        <v>0.63</v>
      </c>
      <c r="N81" s="115">
        <v>270.35000000000002</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17.72</v>
      </c>
      <c r="D82" s="114">
        <v>16.95</v>
      </c>
      <c r="E82" s="114">
        <v>8.6300000000000008</v>
      </c>
      <c r="F82" s="114">
        <v>9.36</v>
      </c>
      <c r="G82" s="114">
        <v>15.21</v>
      </c>
      <c r="H82" s="114">
        <v>17.54</v>
      </c>
      <c r="I82" s="114">
        <v>9.57</v>
      </c>
      <c r="J82" s="114">
        <v>0.91</v>
      </c>
      <c r="K82" s="114">
        <v>12.34</v>
      </c>
      <c r="L82" s="114">
        <v>0.55000000000000004</v>
      </c>
      <c r="M82" s="114">
        <v>0</v>
      </c>
      <c r="N82" s="114">
        <v>9.27</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1.73</v>
      </c>
      <c r="D84" s="114">
        <v>7.0000000000000007E-2</v>
      </c>
      <c r="E84" s="114">
        <v>2.1</v>
      </c>
      <c r="F84" s="114">
        <v>0.7</v>
      </c>
      <c r="G84" s="114">
        <v>3.29</v>
      </c>
      <c r="H84" s="114">
        <v>7.39</v>
      </c>
      <c r="I84" s="114">
        <v>0.14000000000000001</v>
      </c>
      <c r="J84" s="114">
        <v>0.28999999999999998</v>
      </c>
      <c r="K84" s="114">
        <v>1.68</v>
      </c>
      <c r="L84" s="114">
        <v>0</v>
      </c>
      <c r="M84" s="114">
        <v>0</v>
      </c>
      <c r="N84" s="114">
        <v>0.01</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1.06</v>
      </c>
      <c r="D85" s="114">
        <v>0</v>
      </c>
      <c r="E85" s="114">
        <v>1.3</v>
      </c>
      <c r="F85" s="114">
        <v>0</v>
      </c>
      <c r="G85" s="114">
        <v>1.38</v>
      </c>
      <c r="H85" s="114">
        <v>5.89</v>
      </c>
      <c r="I85" s="114">
        <v>0</v>
      </c>
      <c r="J85" s="114">
        <v>0.11</v>
      </c>
      <c r="K85" s="114">
        <v>0.01</v>
      </c>
      <c r="L85" s="114">
        <v>0</v>
      </c>
      <c r="M85" s="114">
        <v>0</v>
      </c>
      <c r="N85" s="114">
        <v>0</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18.39</v>
      </c>
      <c r="D86" s="115">
        <v>17.03</v>
      </c>
      <c r="E86" s="115">
        <v>9.43</v>
      </c>
      <c r="F86" s="115">
        <v>10.050000000000001</v>
      </c>
      <c r="G86" s="115">
        <v>17.12</v>
      </c>
      <c r="H86" s="115">
        <v>19.04</v>
      </c>
      <c r="I86" s="115">
        <v>9.7100000000000009</v>
      </c>
      <c r="J86" s="115">
        <v>1.0900000000000001</v>
      </c>
      <c r="K86" s="115">
        <v>14.01</v>
      </c>
      <c r="L86" s="115">
        <v>0.55000000000000004</v>
      </c>
      <c r="M86" s="115">
        <v>0</v>
      </c>
      <c r="N86" s="115">
        <v>9.2799999999999994</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306.77</v>
      </c>
      <c r="D87" s="115">
        <v>307.89999999999998</v>
      </c>
      <c r="E87" s="115">
        <v>26.5</v>
      </c>
      <c r="F87" s="115">
        <v>13.99</v>
      </c>
      <c r="G87" s="115">
        <v>34.049999999999997</v>
      </c>
      <c r="H87" s="115">
        <v>56.24</v>
      </c>
      <c r="I87" s="115">
        <v>34.46</v>
      </c>
      <c r="J87" s="115">
        <v>12.64</v>
      </c>
      <c r="K87" s="115">
        <v>33.22</v>
      </c>
      <c r="L87" s="115">
        <v>3.27</v>
      </c>
      <c r="M87" s="115">
        <v>0.63</v>
      </c>
      <c r="N87" s="115">
        <v>279.63</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-422.84</v>
      </c>
      <c r="D88" s="115">
        <v>-547.32000000000005</v>
      </c>
      <c r="E88" s="115">
        <v>-139.80000000000001</v>
      </c>
      <c r="F88" s="115">
        <v>-144.71</v>
      </c>
      <c r="G88" s="115">
        <v>-140.91</v>
      </c>
      <c r="H88" s="115">
        <v>-144.11000000000001</v>
      </c>
      <c r="I88" s="115">
        <v>-150.27000000000001</v>
      </c>
      <c r="J88" s="115">
        <v>-139.38999999999999</v>
      </c>
      <c r="K88" s="115">
        <v>-132.82</v>
      </c>
      <c r="L88" s="115">
        <v>-131.97</v>
      </c>
      <c r="M88" s="115">
        <v>-1.47</v>
      </c>
      <c r="N88" s="115">
        <v>-253.23</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-416.36</v>
      </c>
      <c r="D89" s="116">
        <v>-542.49</v>
      </c>
      <c r="E89" s="116">
        <v>-133.18</v>
      </c>
      <c r="F89" s="116">
        <v>-131.47</v>
      </c>
      <c r="G89" s="116">
        <v>-134.78</v>
      </c>
      <c r="H89" s="116">
        <v>-133.94</v>
      </c>
      <c r="I89" s="116">
        <v>-135.1</v>
      </c>
      <c r="J89" s="116">
        <v>-134.12</v>
      </c>
      <c r="K89" s="116">
        <v>-131.88</v>
      </c>
      <c r="L89" s="116">
        <v>-130.93</v>
      </c>
      <c r="M89" s="116">
        <v>-1.45</v>
      </c>
      <c r="N89" s="116">
        <v>-252.99</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1.55</v>
      </c>
      <c r="D90" s="114">
        <v>0</v>
      </c>
      <c r="E90" s="114">
        <v>1.91</v>
      </c>
      <c r="F90" s="114">
        <v>0</v>
      </c>
      <c r="G90" s="114">
        <v>12.08</v>
      </c>
      <c r="H90" s="114">
        <v>1.81</v>
      </c>
      <c r="I90" s="114">
        <v>0</v>
      </c>
      <c r="J90" s="114">
        <v>0</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0.56999999999999995</v>
      </c>
      <c r="D91" s="114">
        <v>0</v>
      </c>
      <c r="E91" s="114">
        <v>0.66</v>
      </c>
      <c r="F91" s="114">
        <v>0</v>
      </c>
      <c r="G91" s="114">
        <v>0.44</v>
      </c>
      <c r="H91" s="114">
        <v>2.2799999999999998</v>
      </c>
      <c r="I91" s="114">
        <v>0.83</v>
      </c>
      <c r="J91" s="114">
        <v>0.43</v>
      </c>
      <c r="K91" s="114">
        <v>0</v>
      </c>
      <c r="L91" s="114">
        <v>0</v>
      </c>
      <c r="M91" s="114">
        <v>7.0000000000000007E-2</v>
      </c>
      <c r="N91" s="114">
        <v>0</v>
      </c>
    </row>
  </sheetData>
  <mergeCells count="31">
    <mergeCell ref="F14:H16"/>
    <mergeCell ref="F6:F13"/>
    <mergeCell ref="I6:I13"/>
    <mergeCell ref="J6:J13"/>
    <mergeCell ref="A4:A16"/>
    <mergeCell ref="B4:B16"/>
    <mergeCell ref="C4:C16"/>
    <mergeCell ref="D4:D16"/>
    <mergeCell ref="E4:E16"/>
    <mergeCell ref="A1:B1"/>
    <mergeCell ref="C1:H1"/>
    <mergeCell ref="I1:N1"/>
    <mergeCell ref="A3:B3"/>
    <mergeCell ref="C3:H3"/>
    <mergeCell ref="I3:N3"/>
    <mergeCell ref="C55:H55"/>
    <mergeCell ref="I55:N55"/>
    <mergeCell ref="A2:B2"/>
    <mergeCell ref="C2:H2"/>
    <mergeCell ref="I2:N2"/>
    <mergeCell ref="I4:L5"/>
    <mergeCell ref="M4:M16"/>
    <mergeCell ref="N4:N16"/>
    <mergeCell ref="G6:G13"/>
    <mergeCell ref="H6:H13"/>
    <mergeCell ref="K6:K13"/>
    <mergeCell ref="C18:H18"/>
    <mergeCell ref="L6:L13"/>
    <mergeCell ref="I14:L16"/>
    <mergeCell ref="F4:H5"/>
    <mergeCell ref="I18:N1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50</v>
      </c>
      <c r="B2" s="219"/>
      <c r="C2" s="220" t="s">
        <v>135</v>
      </c>
      <c r="D2" s="220"/>
      <c r="E2" s="220"/>
      <c r="F2" s="220"/>
      <c r="G2" s="220"/>
      <c r="H2" s="221"/>
      <c r="I2" s="222" t="s">
        <v>135</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48489</v>
      </c>
      <c r="D19" s="111">
        <v>11271</v>
      </c>
      <c r="E19" s="111">
        <v>8015</v>
      </c>
      <c r="F19" s="111">
        <v>13</v>
      </c>
      <c r="G19" s="111">
        <v>170</v>
      </c>
      <c r="H19" s="111">
        <v>779</v>
      </c>
      <c r="I19" s="111">
        <v>1504</v>
      </c>
      <c r="J19" s="111">
        <v>1983</v>
      </c>
      <c r="K19" s="111">
        <v>1808</v>
      </c>
      <c r="L19" s="111">
        <v>1759</v>
      </c>
      <c r="M19" s="111">
        <v>136</v>
      </c>
      <c r="N19" s="111">
        <v>29066</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32007</v>
      </c>
      <c r="D20" s="111">
        <v>11862</v>
      </c>
      <c r="E20" s="111">
        <v>14105</v>
      </c>
      <c r="F20" s="111">
        <v>162</v>
      </c>
      <c r="G20" s="111">
        <v>510</v>
      </c>
      <c r="H20" s="111">
        <v>2110</v>
      </c>
      <c r="I20" s="111">
        <v>2208</v>
      </c>
      <c r="J20" s="111">
        <v>3418</v>
      </c>
      <c r="K20" s="111">
        <v>1981</v>
      </c>
      <c r="L20" s="111">
        <v>3716</v>
      </c>
      <c r="M20" s="111">
        <v>336</v>
      </c>
      <c r="N20" s="111">
        <v>5704</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0</v>
      </c>
      <c r="D21" s="111">
        <v>0</v>
      </c>
      <c r="E21" s="111">
        <v>0</v>
      </c>
      <c r="F21" s="111">
        <v>0</v>
      </c>
      <c r="G21" s="111">
        <v>0</v>
      </c>
      <c r="H21" s="111">
        <v>0</v>
      </c>
      <c r="I21" s="111">
        <v>0</v>
      </c>
      <c r="J21" s="111">
        <v>0</v>
      </c>
      <c r="K21" s="111">
        <v>0</v>
      </c>
      <c r="L21" s="111">
        <v>0</v>
      </c>
      <c r="M21" s="111">
        <v>0</v>
      </c>
      <c r="N21" s="111">
        <v>0</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35</v>
      </c>
      <c r="D22" s="111">
        <v>0</v>
      </c>
      <c r="E22" s="111">
        <v>34</v>
      </c>
      <c r="F22" s="111">
        <v>0</v>
      </c>
      <c r="G22" s="111">
        <v>1</v>
      </c>
      <c r="H22" s="111">
        <v>1</v>
      </c>
      <c r="I22" s="111">
        <v>10</v>
      </c>
      <c r="J22" s="111">
        <v>22</v>
      </c>
      <c r="K22" s="111">
        <v>0</v>
      </c>
      <c r="L22" s="111">
        <v>0</v>
      </c>
      <c r="M22" s="111">
        <v>1</v>
      </c>
      <c r="N22" s="111">
        <v>0</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45776</v>
      </c>
      <c r="D23" s="111">
        <v>13187</v>
      </c>
      <c r="E23" s="111">
        <v>8662</v>
      </c>
      <c r="F23" s="111">
        <v>53</v>
      </c>
      <c r="G23" s="111">
        <v>176</v>
      </c>
      <c r="H23" s="111">
        <v>520</v>
      </c>
      <c r="I23" s="111">
        <v>624</v>
      </c>
      <c r="J23" s="111">
        <v>1451</v>
      </c>
      <c r="K23" s="111">
        <v>1222</v>
      </c>
      <c r="L23" s="111">
        <v>4615</v>
      </c>
      <c r="M23" s="111">
        <v>34</v>
      </c>
      <c r="N23" s="111">
        <v>23893</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1289</v>
      </c>
      <c r="D24" s="111">
        <v>0</v>
      </c>
      <c r="E24" s="111">
        <v>1205</v>
      </c>
      <c r="F24" s="111">
        <v>0</v>
      </c>
      <c r="G24" s="111">
        <v>14</v>
      </c>
      <c r="H24" s="111">
        <v>132</v>
      </c>
      <c r="I24" s="111">
        <v>415</v>
      </c>
      <c r="J24" s="111">
        <v>284</v>
      </c>
      <c r="K24" s="111">
        <v>333</v>
      </c>
      <c r="L24" s="111">
        <v>26</v>
      </c>
      <c r="M24" s="111">
        <v>84</v>
      </c>
      <c r="N24" s="111">
        <v>0</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125016</v>
      </c>
      <c r="D25" s="113">
        <v>36320</v>
      </c>
      <c r="E25" s="113">
        <v>29610</v>
      </c>
      <c r="F25" s="113">
        <v>228</v>
      </c>
      <c r="G25" s="113">
        <v>842</v>
      </c>
      <c r="H25" s="113">
        <v>3278</v>
      </c>
      <c r="I25" s="113">
        <v>3931</v>
      </c>
      <c r="J25" s="113">
        <v>6590</v>
      </c>
      <c r="K25" s="113">
        <v>4678</v>
      </c>
      <c r="L25" s="113">
        <v>10063</v>
      </c>
      <c r="M25" s="113">
        <v>422</v>
      </c>
      <c r="N25" s="113">
        <v>58663</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34873</v>
      </c>
      <c r="D26" s="111">
        <v>5165</v>
      </c>
      <c r="E26" s="111">
        <v>29368</v>
      </c>
      <c r="F26" s="111">
        <v>82</v>
      </c>
      <c r="G26" s="111">
        <v>1199</v>
      </c>
      <c r="H26" s="111">
        <v>2996</v>
      </c>
      <c r="I26" s="111">
        <v>4039</v>
      </c>
      <c r="J26" s="111">
        <v>5123</v>
      </c>
      <c r="K26" s="111">
        <v>9691</v>
      </c>
      <c r="L26" s="111">
        <v>6237</v>
      </c>
      <c r="M26" s="111">
        <v>196</v>
      </c>
      <c r="N26" s="111">
        <v>144</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28043</v>
      </c>
      <c r="D27" s="111">
        <v>4078</v>
      </c>
      <c r="E27" s="111">
        <v>23840</v>
      </c>
      <c r="F27" s="111">
        <v>13</v>
      </c>
      <c r="G27" s="111">
        <v>1097</v>
      </c>
      <c r="H27" s="111">
        <v>2823</v>
      </c>
      <c r="I27" s="111">
        <v>3883</v>
      </c>
      <c r="J27" s="111">
        <v>4794</v>
      </c>
      <c r="K27" s="111">
        <v>9625</v>
      </c>
      <c r="L27" s="111">
        <v>1605</v>
      </c>
      <c r="M27" s="111">
        <v>125</v>
      </c>
      <c r="N27" s="111">
        <v>0</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0</v>
      </c>
      <c r="D28" s="111">
        <v>0</v>
      </c>
      <c r="E28" s="111">
        <v>0</v>
      </c>
      <c r="F28" s="111">
        <v>0</v>
      </c>
      <c r="G28" s="111">
        <v>0</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1182</v>
      </c>
      <c r="D29" s="111">
        <v>0</v>
      </c>
      <c r="E29" s="111">
        <v>822</v>
      </c>
      <c r="F29" s="111">
        <v>15</v>
      </c>
      <c r="G29" s="111">
        <v>1</v>
      </c>
      <c r="H29" s="111">
        <v>5</v>
      </c>
      <c r="I29" s="111">
        <v>27</v>
      </c>
      <c r="J29" s="111">
        <v>768</v>
      </c>
      <c r="K29" s="111">
        <v>5</v>
      </c>
      <c r="L29" s="111">
        <v>0</v>
      </c>
      <c r="M29" s="111">
        <v>6</v>
      </c>
      <c r="N29" s="111">
        <v>354</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56</v>
      </c>
      <c r="D30" s="111">
        <v>0</v>
      </c>
      <c r="E30" s="111">
        <v>56</v>
      </c>
      <c r="F30" s="111">
        <v>0</v>
      </c>
      <c r="G30" s="111">
        <v>0</v>
      </c>
      <c r="H30" s="111">
        <v>0</v>
      </c>
      <c r="I30" s="111">
        <v>56</v>
      </c>
      <c r="J30" s="111">
        <v>0</v>
      </c>
      <c r="K30" s="111">
        <v>0</v>
      </c>
      <c r="L30" s="111">
        <v>0</v>
      </c>
      <c r="M30" s="111">
        <v>0</v>
      </c>
      <c r="N30" s="111">
        <v>0</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35998</v>
      </c>
      <c r="D31" s="113">
        <v>5165</v>
      </c>
      <c r="E31" s="113">
        <v>30134</v>
      </c>
      <c r="F31" s="113">
        <v>97</v>
      </c>
      <c r="G31" s="113">
        <v>1200</v>
      </c>
      <c r="H31" s="113">
        <v>3001</v>
      </c>
      <c r="I31" s="113">
        <v>4010</v>
      </c>
      <c r="J31" s="113">
        <v>5892</v>
      </c>
      <c r="K31" s="113">
        <v>9697</v>
      </c>
      <c r="L31" s="113">
        <v>6237</v>
      </c>
      <c r="M31" s="113">
        <v>202</v>
      </c>
      <c r="N31" s="113">
        <v>498</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161015</v>
      </c>
      <c r="D32" s="113">
        <v>41485</v>
      </c>
      <c r="E32" s="113">
        <v>59745</v>
      </c>
      <c r="F32" s="113">
        <v>326</v>
      </c>
      <c r="G32" s="113">
        <v>2042</v>
      </c>
      <c r="H32" s="113">
        <v>6279</v>
      </c>
      <c r="I32" s="113">
        <v>7941</v>
      </c>
      <c r="J32" s="113">
        <v>12482</v>
      </c>
      <c r="K32" s="113">
        <v>14375</v>
      </c>
      <c r="L32" s="113">
        <v>16300</v>
      </c>
      <c r="M32" s="113">
        <v>624</v>
      </c>
      <c r="N32" s="113">
        <v>59161</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2027</v>
      </c>
      <c r="D39" s="111">
        <v>851</v>
      </c>
      <c r="E39" s="111">
        <v>164</v>
      </c>
      <c r="F39" s="111">
        <v>0</v>
      </c>
      <c r="G39" s="111">
        <v>28</v>
      </c>
      <c r="H39" s="111">
        <v>21</v>
      </c>
      <c r="I39" s="111">
        <v>64</v>
      </c>
      <c r="J39" s="111">
        <v>51</v>
      </c>
      <c r="K39" s="111">
        <v>0</v>
      </c>
      <c r="L39" s="111">
        <v>0</v>
      </c>
      <c r="M39" s="111">
        <v>0</v>
      </c>
      <c r="N39" s="111">
        <v>1011</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461</v>
      </c>
      <c r="D40" s="111">
        <v>140</v>
      </c>
      <c r="E40" s="111">
        <v>251</v>
      </c>
      <c r="F40" s="111">
        <v>0</v>
      </c>
      <c r="G40" s="111">
        <v>0</v>
      </c>
      <c r="H40" s="111">
        <v>3</v>
      </c>
      <c r="I40" s="111">
        <v>0</v>
      </c>
      <c r="J40" s="111">
        <v>0</v>
      </c>
      <c r="K40" s="111">
        <v>16</v>
      </c>
      <c r="L40" s="111">
        <v>232</v>
      </c>
      <c r="M40" s="111">
        <v>0</v>
      </c>
      <c r="N40" s="111">
        <v>70</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5607</v>
      </c>
      <c r="D41" s="111">
        <v>2464</v>
      </c>
      <c r="E41" s="111">
        <v>1557</v>
      </c>
      <c r="F41" s="111">
        <v>9</v>
      </c>
      <c r="G41" s="111">
        <v>44</v>
      </c>
      <c r="H41" s="111">
        <v>279</v>
      </c>
      <c r="I41" s="111">
        <v>169</v>
      </c>
      <c r="J41" s="111">
        <v>786</v>
      </c>
      <c r="K41" s="111">
        <v>112</v>
      </c>
      <c r="L41" s="111">
        <v>159</v>
      </c>
      <c r="M41" s="111">
        <v>29</v>
      </c>
      <c r="N41" s="111">
        <v>1558</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16350</v>
      </c>
      <c r="D42" s="111">
        <v>1406</v>
      </c>
      <c r="E42" s="111">
        <v>5629</v>
      </c>
      <c r="F42" s="111">
        <v>45</v>
      </c>
      <c r="G42" s="111">
        <v>135</v>
      </c>
      <c r="H42" s="111">
        <v>867</v>
      </c>
      <c r="I42" s="111">
        <v>946</v>
      </c>
      <c r="J42" s="111">
        <v>1147</v>
      </c>
      <c r="K42" s="111">
        <v>413</v>
      </c>
      <c r="L42" s="111">
        <v>2075</v>
      </c>
      <c r="M42" s="111">
        <v>301</v>
      </c>
      <c r="N42" s="111">
        <v>9014</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1289</v>
      </c>
      <c r="D43" s="111">
        <v>0</v>
      </c>
      <c r="E43" s="111">
        <v>1205</v>
      </c>
      <c r="F43" s="111">
        <v>0</v>
      </c>
      <c r="G43" s="111">
        <v>14</v>
      </c>
      <c r="H43" s="111">
        <v>132</v>
      </c>
      <c r="I43" s="111">
        <v>415</v>
      </c>
      <c r="J43" s="111">
        <v>284</v>
      </c>
      <c r="K43" s="111">
        <v>333</v>
      </c>
      <c r="L43" s="111">
        <v>26</v>
      </c>
      <c r="M43" s="111">
        <v>84</v>
      </c>
      <c r="N43" s="111">
        <v>0</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23156</v>
      </c>
      <c r="D44" s="113">
        <v>4861</v>
      </c>
      <c r="E44" s="113">
        <v>6396</v>
      </c>
      <c r="F44" s="113">
        <v>54</v>
      </c>
      <c r="G44" s="113">
        <v>193</v>
      </c>
      <c r="H44" s="113">
        <v>1038</v>
      </c>
      <c r="I44" s="113">
        <v>764</v>
      </c>
      <c r="J44" s="113">
        <v>1699</v>
      </c>
      <c r="K44" s="113">
        <v>208</v>
      </c>
      <c r="L44" s="113">
        <v>2441</v>
      </c>
      <c r="M44" s="113">
        <v>246</v>
      </c>
      <c r="N44" s="113">
        <v>11653</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17016</v>
      </c>
      <c r="D45" s="111">
        <v>242</v>
      </c>
      <c r="E45" s="111">
        <v>16384</v>
      </c>
      <c r="F45" s="111">
        <v>93</v>
      </c>
      <c r="G45" s="111">
        <v>181</v>
      </c>
      <c r="H45" s="111">
        <v>2711</v>
      </c>
      <c r="I45" s="111">
        <v>2669</v>
      </c>
      <c r="J45" s="111">
        <v>1057</v>
      </c>
      <c r="K45" s="111">
        <v>9072</v>
      </c>
      <c r="L45" s="111">
        <v>600</v>
      </c>
      <c r="M45" s="111">
        <v>60</v>
      </c>
      <c r="N45" s="111">
        <v>329</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2326</v>
      </c>
      <c r="D47" s="111">
        <v>4</v>
      </c>
      <c r="E47" s="111">
        <v>2255</v>
      </c>
      <c r="F47" s="111">
        <v>0</v>
      </c>
      <c r="G47" s="111">
        <v>12</v>
      </c>
      <c r="H47" s="111">
        <v>131</v>
      </c>
      <c r="I47" s="111">
        <v>101</v>
      </c>
      <c r="J47" s="111">
        <v>185</v>
      </c>
      <c r="K47" s="111">
        <v>6</v>
      </c>
      <c r="L47" s="111">
        <v>1820</v>
      </c>
      <c r="M47" s="111">
        <v>0</v>
      </c>
      <c r="N47" s="111">
        <v>67</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56</v>
      </c>
      <c r="D48" s="111">
        <v>0</v>
      </c>
      <c r="E48" s="111">
        <v>56</v>
      </c>
      <c r="F48" s="111">
        <v>0</v>
      </c>
      <c r="G48" s="111">
        <v>0</v>
      </c>
      <c r="H48" s="111">
        <v>0</v>
      </c>
      <c r="I48" s="111">
        <v>56</v>
      </c>
      <c r="J48" s="111">
        <v>0</v>
      </c>
      <c r="K48" s="111">
        <v>0</v>
      </c>
      <c r="L48" s="111">
        <v>0</v>
      </c>
      <c r="M48" s="111">
        <v>0</v>
      </c>
      <c r="N48" s="111">
        <v>0</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19285</v>
      </c>
      <c r="D49" s="113">
        <v>246</v>
      </c>
      <c r="E49" s="113">
        <v>18583</v>
      </c>
      <c r="F49" s="113">
        <v>94</v>
      </c>
      <c r="G49" s="113">
        <v>194</v>
      </c>
      <c r="H49" s="113">
        <v>2842</v>
      </c>
      <c r="I49" s="113">
        <v>2714</v>
      </c>
      <c r="J49" s="113">
        <v>1242</v>
      </c>
      <c r="K49" s="113">
        <v>9078</v>
      </c>
      <c r="L49" s="113">
        <v>2420</v>
      </c>
      <c r="M49" s="113">
        <v>60</v>
      </c>
      <c r="N49" s="113">
        <v>396</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42442</v>
      </c>
      <c r="D50" s="113">
        <v>5107</v>
      </c>
      <c r="E50" s="113">
        <v>24979</v>
      </c>
      <c r="F50" s="113">
        <v>148</v>
      </c>
      <c r="G50" s="113">
        <v>386</v>
      </c>
      <c r="H50" s="113">
        <v>3880</v>
      </c>
      <c r="I50" s="113">
        <v>3478</v>
      </c>
      <c r="J50" s="113">
        <v>2941</v>
      </c>
      <c r="K50" s="113">
        <v>9286</v>
      </c>
      <c r="L50" s="113">
        <v>4861</v>
      </c>
      <c r="M50" s="113">
        <v>305</v>
      </c>
      <c r="N50" s="113">
        <v>12050</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-118573</v>
      </c>
      <c r="D51" s="113">
        <v>-36378</v>
      </c>
      <c r="E51" s="113">
        <v>-34765</v>
      </c>
      <c r="F51" s="113">
        <v>-178</v>
      </c>
      <c r="G51" s="113">
        <v>-1656</v>
      </c>
      <c r="H51" s="113">
        <v>-2399</v>
      </c>
      <c r="I51" s="113">
        <v>-4463</v>
      </c>
      <c r="J51" s="113">
        <v>-9540</v>
      </c>
      <c r="K51" s="113">
        <v>-5089</v>
      </c>
      <c r="L51" s="113">
        <v>-11440</v>
      </c>
      <c r="M51" s="113">
        <v>-319</v>
      </c>
      <c r="N51" s="113">
        <v>-47111</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-101860</v>
      </c>
      <c r="D52" s="112">
        <v>-31459</v>
      </c>
      <c r="E52" s="112">
        <v>-23214</v>
      </c>
      <c r="F52" s="112">
        <v>-174</v>
      </c>
      <c r="G52" s="112">
        <v>-649</v>
      </c>
      <c r="H52" s="112">
        <v>-2240</v>
      </c>
      <c r="I52" s="112">
        <v>-3167</v>
      </c>
      <c r="J52" s="112">
        <v>-4891</v>
      </c>
      <c r="K52" s="112">
        <v>-4470</v>
      </c>
      <c r="L52" s="112">
        <v>-7622</v>
      </c>
      <c r="M52" s="112">
        <v>-177</v>
      </c>
      <c r="N52" s="112">
        <v>-47010</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0</v>
      </c>
      <c r="D53" s="111">
        <v>0</v>
      </c>
      <c r="E53" s="111">
        <v>0</v>
      </c>
      <c r="F53" s="111">
        <v>0</v>
      </c>
      <c r="G53" s="111">
        <v>0</v>
      </c>
      <c r="H53" s="111">
        <v>0</v>
      </c>
      <c r="I53" s="111">
        <v>0</v>
      </c>
      <c r="J53" s="111">
        <v>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432</v>
      </c>
      <c r="D54" s="111">
        <v>0</v>
      </c>
      <c r="E54" s="111">
        <v>424</v>
      </c>
      <c r="F54" s="111">
        <v>0</v>
      </c>
      <c r="G54" s="111">
        <v>0</v>
      </c>
      <c r="H54" s="111">
        <v>118</v>
      </c>
      <c r="I54" s="111">
        <v>234</v>
      </c>
      <c r="J54" s="111">
        <v>72</v>
      </c>
      <c r="K54" s="111">
        <v>0</v>
      </c>
      <c r="L54" s="111">
        <v>0</v>
      </c>
      <c r="M54" s="111">
        <v>8</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30.1</v>
      </c>
      <c r="D56" s="114">
        <v>37.090000000000003</v>
      </c>
      <c r="E56" s="114">
        <v>6.13</v>
      </c>
      <c r="F56" s="114">
        <v>0.16</v>
      </c>
      <c r="G56" s="114">
        <v>1</v>
      </c>
      <c r="H56" s="114">
        <v>3.18</v>
      </c>
      <c r="I56" s="114">
        <v>9.1199999999999992</v>
      </c>
      <c r="J56" s="114">
        <v>9.32</v>
      </c>
      <c r="K56" s="114">
        <v>12.99</v>
      </c>
      <c r="L56" s="114">
        <v>5.97</v>
      </c>
      <c r="M56" s="114">
        <v>0.17</v>
      </c>
      <c r="N56" s="114">
        <v>22.24</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19.87</v>
      </c>
      <c r="D57" s="114">
        <v>39.04</v>
      </c>
      <c r="E57" s="114">
        <v>10.79</v>
      </c>
      <c r="F57" s="114">
        <v>2.0099999999999998</v>
      </c>
      <c r="G57" s="114">
        <v>3.01</v>
      </c>
      <c r="H57" s="114">
        <v>8.6199999999999992</v>
      </c>
      <c r="I57" s="114">
        <v>13.38</v>
      </c>
      <c r="J57" s="114">
        <v>16.059999999999999</v>
      </c>
      <c r="K57" s="114">
        <v>14.24</v>
      </c>
      <c r="L57" s="114">
        <v>12.61</v>
      </c>
      <c r="M57" s="114">
        <v>0.43</v>
      </c>
      <c r="N57" s="114">
        <v>4.3600000000000003</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0</v>
      </c>
      <c r="D58" s="114">
        <v>0</v>
      </c>
      <c r="E58" s="114">
        <v>0</v>
      </c>
      <c r="F58" s="114">
        <v>0</v>
      </c>
      <c r="G58" s="114">
        <v>0</v>
      </c>
      <c r="H58" s="114">
        <v>0</v>
      </c>
      <c r="I58" s="114">
        <v>0</v>
      </c>
      <c r="J58" s="114">
        <v>0</v>
      </c>
      <c r="K58" s="114">
        <v>0</v>
      </c>
      <c r="L58" s="114">
        <v>0</v>
      </c>
      <c r="M58" s="114">
        <v>0</v>
      </c>
      <c r="N58" s="114">
        <v>0</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0.02</v>
      </c>
      <c r="D59" s="114">
        <v>0</v>
      </c>
      <c r="E59" s="114">
        <v>0.03</v>
      </c>
      <c r="F59" s="114">
        <v>0</v>
      </c>
      <c r="G59" s="114">
        <v>0</v>
      </c>
      <c r="H59" s="114">
        <v>0</v>
      </c>
      <c r="I59" s="114">
        <v>0.06</v>
      </c>
      <c r="J59" s="114">
        <v>0.1</v>
      </c>
      <c r="K59" s="114">
        <v>0</v>
      </c>
      <c r="L59" s="114">
        <v>0</v>
      </c>
      <c r="M59" s="114">
        <v>0</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28.42</v>
      </c>
      <c r="D60" s="114">
        <v>43.4</v>
      </c>
      <c r="E60" s="114">
        <v>6.63</v>
      </c>
      <c r="F60" s="114">
        <v>0.65</v>
      </c>
      <c r="G60" s="114">
        <v>1.03</v>
      </c>
      <c r="H60" s="114">
        <v>2.13</v>
      </c>
      <c r="I60" s="114">
        <v>3.78</v>
      </c>
      <c r="J60" s="114">
        <v>6.82</v>
      </c>
      <c r="K60" s="114">
        <v>8.7799999999999994</v>
      </c>
      <c r="L60" s="114">
        <v>15.67</v>
      </c>
      <c r="M60" s="114">
        <v>0.04</v>
      </c>
      <c r="N60" s="114">
        <v>18.28</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0.8</v>
      </c>
      <c r="D61" s="114">
        <v>0</v>
      </c>
      <c r="E61" s="114">
        <v>0.92</v>
      </c>
      <c r="F61" s="114">
        <v>0</v>
      </c>
      <c r="G61" s="114">
        <v>0.08</v>
      </c>
      <c r="H61" s="114">
        <v>0.54</v>
      </c>
      <c r="I61" s="114">
        <v>2.52</v>
      </c>
      <c r="J61" s="114">
        <v>1.34</v>
      </c>
      <c r="K61" s="114">
        <v>2.39</v>
      </c>
      <c r="L61" s="114">
        <v>0.09</v>
      </c>
      <c r="M61" s="114">
        <v>0.11</v>
      </c>
      <c r="N61" s="114">
        <v>0</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77.61</v>
      </c>
      <c r="D62" s="115">
        <v>119.53</v>
      </c>
      <c r="E62" s="115">
        <v>22.65</v>
      </c>
      <c r="F62" s="115">
        <v>2.82</v>
      </c>
      <c r="G62" s="115">
        <v>4.96</v>
      </c>
      <c r="H62" s="115">
        <v>13.39</v>
      </c>
      <c r="I62" s="115">
        <v>23.83</v>
      </c>
      <c r="J62" s="115">
        <v>30.97</v>
      </c>
      <c r="K62" s="115">
        <v>33.619999999999997</v>
      </c>
      <c r="L62" s="115">
        <v>34.159999999999997</v>
      </c>
      <c r="M62" s="115">
        <v>0.54</v>
      </c>
      <c r="N62" s="115">
        <v>44.88</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21.65</v>
      </c>
      <c r="D63" s="114">
        <v>17</v>
      </c>
      <c r="E63" s="114">
        <v>22.47</v>
      </c>
      <c r="F63" s="114">
        <v>1.02</v>
      </c>
      <c r="G63" s="114">
        <v>7.07</v>
      </c>
      <c r="H63" s="114">
        <v>12.24</v>
      </c>
      <c r="I63" s="114">
        <v>24.48</v>
      </c>
      <c r="J63" s="114">
        <v>24.07</v>
      </c>
      <c r="K63" s="114">
        <v>69.650000000000006</v>
      </c>
      <c r="L63" s="114">
        <v>21.17</v>
      </c>
      <c r="M63" s="114">
        <v>0.25</v>
      </c>
      <c r="N63" s="114">
        <v>0.11</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17.41</v>
      </c>
      <c r="D64" s="114">
        <v>13.42</v>
      </c>
      <c r="E64" s="114">
        <v>18.239999999999998</v>
      </c>
      <c r="F64" s="114">
        <v>0.17</v>
      </c>
      <c r="G64" s="114">
        <v>6.46</v>
      </c>
      <c r="H64" s="114">
        <v>11.53</v>
      </c>
      <c r="I64" s="114">
        <v>23.54</v>
      </c>
      <c r="J64" s="114">
        <v>22.53</v>
      </c>
      <c r="K64" s="114">
        <v>69.17</v>
      </c>
      <c r="L64" s="114">
        <v>5.45</v>
      </c>
      <c r="M64" s="114">
        <v>0.16</v>
      </c>
      <c r="N64" s="114">
        <v>0</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v>
      </c>
      <c r="D65" s="114">
        <v>0</v>
      </c>
      <c r="E65" s="114">
        <v>0</v>
      </c>
      <c r="F65" s="114">
        <v>0</v>
      </c>
      <c r="G65" s="114">
        <v>0</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0.73</v>
      </c>
      <c r="D66" s="114">
        <v>0</v>
      </c>
      <c r="E66" s="114">
        <v>0.63</v>
      </c>
      <c r="F66" s="114">
        <v>0.19</v>
      </c>
      <c r="G66" s="114">
        <v>0</v>
      </c>
      <c r="H66" s="114">
        <v>0.02</v>
      </c>
      <c r="I66" s="114">
        <v>0.17</v>
      </c>
      <c r="J66" s="114">
        <v>3.61</v>
      </c>
      <c r="K66" s="114">
        <v>0.04</v>
      </c>
      <c r="L66" s="114">
        <v>0</v>
      </c>
      <c r="M66" s="114">
        <v>0.01</v>
      </c>
      <c r="N66" s="114">
        <v>0.27</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0.03</v>
      </c>
      <c r="D67" s="114">
        <v>0</v>
      </c>
      <c r="E67" s="114">
        <v>0.04</v>
      </c>
      <c r="F67" s="114">
        <v>0</v>
      </c>
      <c r="G67" s="114">
        <v>0</v>
      </c>
      <c r="H67" s="114">
        <v>0</v>
      </c>
      <c r="I67" s="114">
        <v>0.34</v>
      </c>
      <c r="J67" s="114">
        <v>0</v>
      </c>
      <c r="K67" s="114">
        <v>0</v>
      </c>
      <c r="L67" s="114">
        <v>0</v>
      </c>
      <c r="M67" s="114">
        <v>0</v>
      </c>
      <c r="N67" s="114">
        <v>0</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22.35</v>
      </c>
      <c r="D68" s="115">
        <v>17</v>
      </c>
      <c r="E68" s="115">
        <v>23.05</v>
      </c>
      <c r="F68" s="115">
        <v>1.2</v>
      </c>
      <c r="G68" s="115">
        <v>7.07</v>
      </c>
      <c r="H68" s="115">
        <v>12.26</v>
      </c>
      <c r="I68" s="115">
        <v>24.31</v>
      </c>
      <c r="J68" s="115">
        <v>27.69</v>
      </c>
      <c r="K68" s="115">
        <v>69.680000000000007</v>
      </c>
      <c r="L68" s="115">
        <v>21.17</v>
      </c>
      <c r="M68" s="115">
        <v>0.26</v>
      </c>
      <c r="N68" s="115">
        <v>0.38</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99.95</v>
      </c>
      <c r="D69" s="115">
        <v>136.53</v>
      </c>
      <c r="E69" s="115">
        <v>45.71</v>
      </c>
      <c r="F69" s="115">
        <v>4.0199999999999996</v>
      </c>
      <c r="G69" s="115">
        <v>12.03</v>
      </c>
      <c r="H69" s="115">
        <v>25.64</v>
      </c>
      <c r="I69" s="115">
        <v>48.13</v>
      </c>
      <c r="J69" s="115">
        <v>58.65</v>
      </c>
      <c r="K69" s="115">
        <v>103.3</v>
      </c>
      <c r="L69" s="115">
        <v>55.33</v>
      </c>
      <c r="M69" s="115">
        <v>0.8</v>
      </c>
      <c r="N69" s="115">
        <v>45.26</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1.26</v>
      </c>
      <c r="D76" s="114">
        <v>2.8</v>
      </c>
      <c r="E76" s="114">
        <v>0.13</v>
      </c>
      <c r="F76" s="114">
        <v>0</v>
      </c>
      <c r="G76" s="114">
        <v>0.16</v>
      </c>
      <c r="H76" s="114">
        <v>0.09</v>
      </c>
      <c r="I76" s="114">
        <v>0.39</v>
      </c>
      <c r="J76" s="114">
        <v>0.24</v>
      </c>
      <c r="K76" s="114">
        <v>0</v>
      </c>
      <c r="L76" s="114">
        <v>0</v>
      </c>
      <c r="M76" s="114">
        <v>0</v>
      </c>
      <c r="N76" s="114">
        <v>0.77</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0.28999999999999998</v>
      </c>
      <c r="D77" s="114">
        <v>0.46</v>
      </c>
      <c r="E77" s="114">
        <v>0.19</v>
      </c>
      <c r="F77" s="114">
        <v>0</v>
      </c>
      <c r="G77" s="114">
        <v>0</v>
      </c>
      <c r="H77" s="114">
        <v>0.01</v>
      </c>
      <c r="I77" s="114">
        <v>0</v>
      </c>
      <c r="J77" s="114">
        <v>0</v>
      </c>
      <c r="K77" s="114">
        <v>0.12</v>
      </c>
      <c r="L77" s="114">
        <v>0.79</v>
      </c>
      <c r="M77" s="114">
        <v>0</v>
      </c>
      <c r="N77" s="114">
        <v>0.05</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3.48</v>
      </c>
      <c r="D78" s="114">
        <v>8.11</v>
      </c>
      <c r="E78" s="114">
        <v>1.19</v>
      </c>
      <c r="F78" s="114">
        <v>0.11</v>
      </c>
      <c r="G78" s="114">
        <v>0.26</v>
      </c>
      <c r="H78" s="114">
        <v>1.1399999999999999</v>
      </c>
      <c r="I78" s="114">
        <v>1.02</v>
      </c>
      <c r="J78" s="114">
        <v>3.69</v>
      </c>
      <c r="K78" s="114">
        <v>0.81</v>
      </c>
      <c r="L78" s="114">
        <v>0.54</v>
      </c>
      <c r="M78" s="114">
        <v>0.04</v>
      </c>
      <c r="N78" s="114">
        <v>1.19</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10.15</v>
      </c>
      <c r="D79" s="114">
        <v>4.63</v>
      </c>
      <c r="E79" s="114">
        <v>4.3099999999999996</v>
      </c>
      <c r="F79" s="114">
        <v>0.56000000000000005</v>
      </c>
      <c r="G79" s="114">
        <v>0.8</v>
      </c>
      <c r="H79" s="114">
        <v>3.54</v>
      </c>
      <c r="I79" s="114">
        <v>5.73</v>
      </c>
      <c r="J79" s="114">
        <v>5.39</v>
      </c>
      <c r="K79" s="114">
        <v>2.97</v>
      </c>
      <c r="L79" s="114">
        <v>7.05</v>
      </c>
      <c r="M79" s="114">
        <v>0.39</v>
      </c>
      <c r="N79" s="114">
        <v>6.9</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0.8</v>
      </c>
      <c r="D80" s="114">
        <v>0</v>
      </c>
      <c r="E80" s="114">
        <v>0.92</v>
      </c>
      <c r="F80" s="114">
        <v>0</v>
      </c>
      <c r="G80" s="114">
        <v>0.08</v>
      </c>
      <c r="H80" s="114">
        <v>0.54</v>
      </c>
      <c r="I80" s="114">
        <v>2.52</v>
      </c>
      <c r="J80" s="114">
        <v>1.34</v>
      </c>
      <c r="K80" s="114">
        <v>2.39</v>
      </c>
      <c r="L80" s="114">
        <v>0.09</v>
      </c>
      <c r="M80" s="114">
        <v>0.11</v>
      </c>
      <c r="N80" s="114">
        <v>0</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14.37</v>
      </c>
      <c r="D81" s="115">
        <v>16</v>
      </c>
      <c r="E81" s="115">
        <v>4.8899999999999997</v>
      </c>
      <c r="F81" s="115">
        <v>0.67</v>
      </c>
      <c r="G81" s="115">
        <v>1.1399999999999999</v>
      </c>
      <c r="H81" s="115">
        <v>4.24</v>
      </c>
      <c r="I81" s="115">
        <v>4.63</v>
      </c>
      <c r="J81" s="115">
        <v>7.98</v>
      </c>
      <c r="K81" s="115">
        <v>1.5</v>
      </c>
      <c r="L81" s="115">
        <v>8.2799999999999994</v>
      </c>
      <c r="M81" s="115">
        <v>0.32</v>
      </c>
      <c r="N81" s="115">
        <v>8.92</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10.56</v>
      </c>
      <c r="D82" s="114">
        <v>0.8</v>
      </c>
      <c r="E82" s="114">
        <v>12.54</v>
      </c>
      <c r="F82" s="114">
        <v>1.1499999999999999</v>
      </c>
      <c r="G82" s="114">
        <v>1.07</v>
      </c>
      <c r="H82" s="114">
        <v>11.07</v>
      </c>
      <c r="I82" s="114">
        <v>16.18</v>
      </c>
      <c r="J82" s="114">
        <v>4.97</v>
      </c>
      <c r="K82" s="114">
        <v>65.19</v>
      </c>
      <c r="L82" s="114">
        <v>2.04</v>
      </c>
      <c r="M82" s="114">
        <v>0.08</v>
      </c>
      <c r="N82" s="114">
        <v>0.25</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1.44</v>
      </c>
      <c r="D84" s="114">
        <v>0.01</v>
      </c>
      <c r="E84" s="114">
        <v>1.73</v>
      </c>
      <c r="F84" s="114">
        <v>0</v>
      </c>
      <c r="G84" s="114">
        <v>7.0000000000000007E-2</v>
      </c>
      <c r="H84" s="114">
        <v>0.53</v>
      </c>
      <c r="I84" s="114">
        <v>0.61</v>
      </c>
      <c r="J84" s="114">
        <v>0.87</v>
      </c>
      <c r="K84" s="114">
        <v>0.04</v>
      </c>
      <c r="L84" s="114">
        <v>6.18</v>
      </c>
      <c r="M84" s="114">
        <v>0</v>
      </c>
      <c r="N84" s="114">
        <v>0.05</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0.03</v>
      </c>
      <c r="D85" s="114">
        <v>0</v>
      </c>
      <c r="E85" s="114">
        <v>0.04</v>
      </c>
      <c r="F85" s="114">
        <v>0</v>
      </c>
      <c r="G85" s="114">
        <v>0</v>
      </c>
      <c r="H85" s="114">
        <v>0</v>
      </c>
      <c r="I85" s="114">
        <v>0.34</v>
      </c>
      <c r="J85" s="114">
        <v>0</v>
      </c>
      <c r="K85" s="114">
        <v>0</v>
      </c>
      <c r="L85" s="114">
        <v>0</v>
      </c>
      <c r="M85" s="114">
        <v>0</v>
      </c>
      <c r="N85" s="114">
        <v>0</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11.97</v>
      </c>
      <c r="D86" s="115">
        <v>0.81</v>
      </c>
      <c r="E86" s="115">
        <v>14.22</v>
      </c>
      <c r="F86" s="115">
        <v>1.1599999999999999</v>
      </c>
      <c r="G86" s="115">
        <v>1.1399999999999999</v>
      </c>
      <c r="H86" s="115">
        <v>11.61</v>
      </c>
      <c r="I86" s="115">
        <v>16.45</v>
      </c>
      <c r="J86" s="115">
        <v>5.84</v>
      </c>
      <c r="K86" s="115">
        <v>65.239999999999995</v>
      </c>
      <c r="L86" s="115">
        <v>8.2100000000000009</v>
      </c>
      <c r="M86" s="115">
        <v>0.08</v>
      </c>
      <c r="N86" s="115">
        <v>0.3</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26.35</v>
      </c>
      <c r="D87" s="115">
        <v>16.809999999999999</v>
      </c>
      <c r="E87" s="115">
        <v>19.11</v>
      </c>
      <c r="F87" s="115">
        <v>1.82</v>
      </c>
      <c r="G87" s="115">
        <v>2.2799999999999998</v>
      </c>
      <c r="H87" s="115">
        <v>15.84</v>
      </c>
      <c r="I87" s="115">
        <v>21.08</v>
      </c>
      <c r="J87" s="115">
        <v>13.82</v>
      </c>
      <c r="K87" s="115">
        <v>66.73</v>
      </c>
      <c r="L87" s="115">
        <v>16.5</v>
      </c>
      <c r="M87" s="115">
        <v>0.39</v>
      </c>
      <c r="N87" s="115">
        <v>9.2200000000000006</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-73.61</v>
      </c>
      <c r="D88" s="115">
        <v>-119.72</v>
      </c>
      <c r="E88" s="115">
        <v>-26.6</v>
      </c>
      <c r="F88" s="115">
        <v>-2.2000000000000002</v>
      </c>
      <c r="G88" s="115">
        <v>-9.76</v>
      </c>
      <c r="H88" s="115">
        <v>-9.8000000000000007</v>
      </c>
      <c r="I88" s="115">
        <v>-27.05</v>
      </c>
      <c r="J88" s="115">
        <v>-44.83</v>
      </c>
      <c r="K88" s="115">
        <v>-36.57</v>
      </c>
      <c r="L88" s="115">
        <v>-38.83</v>
      </c>
      <c r="M88" s="115">
        <v>-0.41</v>
      </c>
      <c r="N88" s="115">
        <v>-36.04</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-63.23</v>
      </c>
      <c r="D89" s="116">
        <v>-103.53</v>
      </c>
      <c r="E89" s="116">
        <v>-17.760000000000002</v>
      </c>
      <c r="F89" s="116">
        <v>-2.15</v>
      </c>
      <c r="G89" s="116">
        <v>-3.83</v>
      </c>
      <c r="H89" s="116">
        <v>-9.15</v>
      </c>
      <c r="I89" s="116">
        <v>-19.2</v>
      </c>
      <c r="J89" s="116">
        <v>-22.98</v>
      </c>
      <c r="K89" s="116">
        <v>-32.119999999999997</v>
      </c>
      <c r="L89" s="116">
        <v>-25.87</v>
      </c>
      <c r="M89" s="116">
        <v>-0.23</v>
      </c>
      <c r="N89" s="116">
        <v>-35.97</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0</v>
      </c>
      <c r="D90" s="114">
        <v>0</v>
      </c>
      <c r="E90" s="114">
        <v>0</v>
      </c>
      <c r="F90" s="114">
        <v>0</v>
      </c>
      <c r="G90" s="114">
        <v>0</v>
      </c>
      <c r="H90" s="114">
        <v>0</v>
      </c>
      <c r="I90" s="114">
        <v>0</v>
      </c>
      <c r="J90" s="114">
        <v>0</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0.27</v>
      </c>
      <c r="D91" s="114">
        <v>0</v>
      </c>
      <c r="E91" s="114">
        <v>0.32</v>
      </c>
      <c r="F91" s="114">
        <v>0</v>
      </c>
      <c r="G91" s="114">
        <v>0</v>
      </c>
      <c r="H91" s="114">
        <v>0.48</v>
      </c>
      <c r="I91" s="114">
        <v>1.42</v>
      </c>
      <c r="J91" s="114">
        <v>0.34</v>
      </c>
      <c r="K91" s="114">
        <v>0</v>
      </c>
      <c r="L91" s="114">
        <v>0</v>
      </c>
      <c r="M91" s="114">
        <v>0.01</v>
      </c>
      <c r="N91" s="114">
        <v>0</v>
      </c>
    </row>
  </sheetData>
  <mergeCells count="28">
    <mergeCell ref="C18:H18"/>
    <mergeCell ref="A4:A16"/>
    <mergeCell ref="B4:B16"/>
    <mergeCell ref="C4:C16"/>
    <mergeCell ref="D4:D16"/>
    <mergeCell ref="E4:E16"/>
    <mergeCell ref="A2:B3"/>
    <mergeCell ref="C2:H3"/>
    <mergeCell ref="I2:N3"/>
    <mergeCell ref="A1:B1"/>
    <mergeCell ref="C1:H1"/>
    <mergeCell ref="I1:N1"/>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51</v>
      </c>
      <c r="B2" s="219"/>
      <c r="C2" s="220" t="s">
        <v>136</v>
      </c>
      <c r="D2" s="220"/>
      <c r="E2" s="220"/>
      <c r="F2" s="220"/>
      <c r="G2" s="220"/>
      <c r="H2" s="221"/>
      <c r="I2" s="222" t="s">
        <v>136</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123947</v>
      </c>
      <c r="D19" s="111">
        <v>19995</v>
      </c>
      <c r="E19" s="111">
        <v>34237</v>
      </c>
      <c r="F19" s="111">
        <v>569</v>
      </c>
      <c r="G19" s="111">
        <v>1227</v>
      </c>
      <c r="H19" s="111">
        <v>1030</v>
      </c>
      <c r="I19" s="111">
        <v>3501</v>
      </c>
      <c r="J19" s="111">
        <v>8067</v>
      </c>
      <c r="K19" s="111">
        <v>4783</v>
      </c>
      <c r="L19" s="111">
        <v>15059</v>
      </c>
      <c r="M19" s="111">
        <v>13126</v>
      </c>
      <c r="N19" s="111">
        <v>56589</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132161</v>
      </c>
      <c r="D20" s="111">
        <v>14189</v>
      </c>
      <c r="E20" s="111">
        <v>85614</v>
      </c>
      <c r="F20" s="111">
        <v>7283</v>
      </c>
      <c r="G20" s="111">
        <v>12399</v>
      </c>
      <c r="H20" s="111">
        <v>18678</v>
      </c>
      <c r="I20" s="111">
        <v>12175</v>
      </c>
      <c r="J20" s="111">
        <v>12747</v>
      </c>
      <c r="K20" s="111">
        <v>9679</v>
      </c>
      <c r="L20" s="111">
        <v>12652</v>
      </c>
      <c r="M20" s="111">
        <v>309</v>
      </c>
      <c r="N20" s="111">
        <v>32050</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0</v>
      </c>
      <c r="D21" s="111">
        <v>0</v>
      </c>
      <c r="E21" s="111">
        <v>0</v>
      </c>
      <c r="F21" s="111">
        <v>0</v>
      </c>
      <c r="G21" s="111">
        <v>0</v>
      </c>
      <c r="H21" s="111">
        <v>0</v>
      </c>
      <c r="I21" s="111">
        <v>0</v>
      </c>
      <c r="J21" s="111">
        <v>0</v>
      </c>
      <c r="K21" s="111">
        <v>0</v>
      </c>
      <c r="L21" s="111">
        <v>0</v>
      </c>
      <c r="M21" s="111">
        <v>0</v>
      </c>
      <c r="N21" s="111">
        <v>0</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317</v>
      </c>
      <c r="D22" s="111">
        <v>0</v>
      </c>
      <c r="E22" s="111">
        <v>317</v>
      </c>
      <c r="F22" s="111">
        <v>50</v>
      </c>
      <c r="G22" s="111">
        <v>85</v>
      </c>
      <c r="H22" s="111">
        <v>89</v>
      </c>
      <c r="I22" s="111">
        <v>33</v>
      </c>
      <c r="J22" s="111">
        <v>56</v>
      </c>
      <c r="K22" s="111">
        <v>0</v>
      </c>
      <c r="L22" s="111">
        <v>4</v>
      </c>
      <c r="M22" s="111">
        <v>0</v>
      </c>
      <c r="N22" s="111">
        <v>0</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122852</v>
      </c>
      <c r="D23" s="111">
        <v>49005</v>
      </c>
      <c r="E23" s="111">
        <v>26400</v>
      </c>
      <c r="F23" s="111">
        <v>780</v>
      </c>
      <c r="G23" s="111">
        <v>1965</v>
      </c>
      <c r="H23" s="111">
        <v>3640</v>
      </c>
      <c r="I23" s="111">
        <v>2256</v>
      </c>
      <c r="J23" s="111">
        <v>5286</v>
      </c>
      <c r="K23" s="111">
        <v>2654</v>
      </c>
      <c r="L23" s="111">
        <v>9819</v>
      </c>
      <c r="M23" s="111">
        <v>200</v>
      </c>
      <c r="N23" s="111">
        <v>47247</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5562</v>
      </c>
      <c r="D24" s="111">
        <v>19</v>
      </c>
      <c r="E24" s="111">
        <v>2864</v>
      </c>
      <c r="F24" s="111">
        <v>15</v>
      </c>
      <c r="G24" s="111">
        <v>278</v>
      </c>
      <c r="H24" s="111">
        <v>61</v>
      </c>
      <c r="I24" s="111">
        <v>75</v>
      </c>
      <c r="J24" s="111">
        <v>172</v>
      </c>
      <c r="K24" s="111">
        <v>1</v>
      </c>
      <c r="L24" s="111">
        <v>2261</v>
      </c>
      <c r="M24" s="111">
        <v>554</v>
      </c>
      <c r="N24" s="111">
        <v>2125</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373716</v>
      </c>
      <c r="D25" s="113">
        <v>83170</v>
      </c>
      <c r="E25" s="113">
        <v>143705</v>
      </c>
      <c r="F25" s="113">
        <v>8668</v>
      </c>
      <c r="G25" s="113">
        <v>15398</v>
      </c>
      <c r="H25" s="113">
        <v>23376</v>
      </c>
      <c r="I25" s="113">
        <v>17890</v>
      </c>
      <c r="J25" s="113">
        <v>25985</v>
      </c>
      <c r="K25" s="113">
        <v>17116</v>
      </c>
      <c r="L25" s="113">
        <v>35273</v>
      </c>
      <c r="M25" s="113">
        <v>13080</v>
      </c>
      <c r="N25" s="113">
        <v>133761</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253006</v>
      </c>
      <c r="D26" s="111">
        <v>53209</v>
      </c>
      <c r="E26" s="111">
        <v>170660</v>
      </c>
      <c r="F26" s="111">
        <v>7853</v>
      </c>
      <c r="G26" s="111">
        <v>19085</v>
      </c>
      <c r="H26" s="111">
        <v>27250</v>
      </c>
      <c r="I26" s="111">
        <v>17045</v>
      </c>
      <c r="J26" s="111">
        <v>45126</v>
      </c>
      <c r="K26" s="111">
        <v>18438</v>
      </c>
      <c r="L26" s="111">
        <v>35864</v>
      </c>
      <c r="M26" s="111">
        <v>87</v>
      </c>
      <c r="N26" s="111">
        <v>29050</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213356</v>
      </c>
      <c r="D27" s="111">
        <v>46457</v>
      </c>
      <c r="E27" s="111">
        <v>145357</v>
      </c>
      <c r="F27" s="111">
        <v>7129</v>
      </c>
      <c r="G27" s="111">
        <v>17247</v>
      </c>
      <c r="H27" s="111">
        <v>24249</v>
      </c>
      <c r="I27" s="111">
        <v>15729</v>
      </c>
      <c r="J27" s="111">
        <v>39115</v>
      </c>
      <c r="K27" s="111">
        <v>15957</v>
      </c>
      <c r="L27" s="111">
        <v>25931</v>
      </c>
      <c r="M27" s="111">
        <v>23</v>
      </c>
      <c r="N27" s="111">
        <v>21519</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17</v>
      </c>
      <c r="D28" s="111">
        <v>0</v>
      </c>
      <c r="E28" s="111">
        <v>17</v>
      </c>
      <c r="F28" s="111">
        <v>2</v>
      </c>
      <c r="G28" s="111">
        <v>15</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27687</v>
      </c>
      <c r="D29" s="111">
        <v>9866</v>
      </c>
      <c r="E29" s="111">
        <v>11103</v>
      </c>
      <c r="F29" s="111">
        <v>174</v>
      </c>
      <c r="G29" s="111">
        <v>44</v>
      </c>
      <c r="H29" s="111">
        <v>202</v>
      </c>
      <c r="I29" s="111">
        <v>1731</v>
      </c>
      <c r="J29" s="111">
        <v>211</v>
      </c>
      <c r="K29" s="111">
        <v>183</v>
      </c>
      <c r="L29" s="111">
        <v>8559</v>
      </c>
      <c r="M29" s="111">
        <v>0</v>
      </c>
      <c r="N29" s="111">
        <v>6718</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2224</v>
      </c>
      <c r="D30" s="111">
        <v>0</v>
      </c>
      <c r="E30" s="111">
        <v>2020</v>
      </c>
      <c r="F30" s="111">
        <v>53</v>
      </c>
      <c r="G30" s="111">
        <v>479</v>
      </c>
      <c r="H30" s="111">
        <v>657</v>
      </c>
      <c r="I30" s="111">
        <v>20</v>
      </c>
      <c r="J30" s="111">
        <v>603</v>
      </c>
      <c r="K30" s="111">
        <v>92</v>
      </c>
      <c r="L30" s="111">
        <v>116</v>
      </c>
      <c r="M30" s="111">
        <v>0</v>
      </c>
      <c r="N30" s="111">
        <v>204</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278486</v>
      </c>
      <c r="D31" s="113">
        <v>63075</v>
      </c>
      <c r="E31" s="113">
        <v>179760</v>
      </c>
      <c r="F31" s="113">
        <v>7976</v>
      </c>
      <c r="G31" s="113">
        <v>18665</v>
      </c>
      <c r="H31" s="113">
        <v>26795</v>
      </c>
      <c r="I31" s="113">
        <v>18756</v>
      </c>
      <c r="J31" s="113">
        <v>44733</v>
      </c>
      <c r="K31" s="113">
        <v>18529</v>
      </c>
      <c r="L31" s="113">
        <v>44307</v>
      </c>
      <c r="M31" s="113">
        <v>87</v>
      </c>
      <c r="N31" s="113">
        <v>35564</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652202</v>
      </c>
      <c r="D32" s="113">
        <v>146245</v>
      </c>
      <c r="E32" s="113">
        <v>323466</v>
      </c>
      <c r="F32" s="113">
        <v>16644</v>
      </c>
      <c r="G32" s="113">
        <v>34063</v>
      </c>
      <c r="H32" s="113">
        <v>50170</v>
      </c>
      <c r="I32" s="113">
        <v>36646</v>
      </c>
      <c r="J32" s="113">
        <v>70718</v>
      </c>
      <c r="K32" s="113">
        <v>35645</v>
      </c>
      <c r="L32" s="113">
        <v>79579</v>
      </c>
      <c r="M32" s="113">
        <v>13167</v>
      </c>
      <c r="N32" s="113">
        <v>169325</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33908</v>
      </c>
      <c r="D39" s="111">
        <v>16011</v>
      </c>
      <c r="E39" s="111">
        <v>3375</v>
      </c>
      <c r="F39" s="111">
        <v>98</v>
      </c>
      <c r="G39" s="111">
        <v>307</v>
      </c>
      <c r="H39" s="111">
        <v>1131</v>
      </c>
      <c r="I39" s="111">
        <v>496</v>
      </c>
      <c r="J39" s="111">
        <v>320</v>
      </c>
      <c r="K39" s="111">
        <v>69</v>
      </c>
      <c r="L39" s="111">
        <v>954</v>
      </c>
      <c r="M39" s="111">
        <v>23</v>
      </c>
      <c r="N39" s="111">
        <v>14499</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1025</v>
      </c>
      <c r="D40" s="111">
        <v>726</v>
      </c>
      <c r="E40" s="111">
        <v>205</v>
      </c>
      <c r="F40" s="111">
        <v>5</v>
      </c>
      <c r="G40" s="111">
        <v>2</v>
      </c>
      <c r="H40" s="111">
        <v>28</v>
      </c>
      <c r="I40" s="111">
        <v>27</v>
      </c>
      <c r="J40" s="111">
        <v>0</v>
      </c>
      <c r="K40" s="111">
        <v>143</v>
      </c>
      <c r="L40" s="111">
        <v>0</v>
      </c>
      <c r="M40" s="111">
        <v>0</v>
      </c>
      <c r="N40" s="111">
        <v>95</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52782</v>
      </c>
      <c r="D41" s="111">
        <v>13365</v>
      </c>
      <c r="E41" s="111">
        <v>17430</v>
      </c>
      <c r="F41" s="111">
        <v>540</v>
      </c>
      <c r="G41" s="111">
        <v>750</v>
      </c>
      <c r="H41" s="111">
        <v>2353</v>
      </c>
      <c r="I41" s="111">
        <v>1281</v>
      </c>
      <c r="J41" s="111">
        <v>3513</v>
      </c>
      <c r="K41" s="111">
        <v>2360</v>
      </c>
      <c r="L41" s="111">
        <v>6633</v>
      </c>
      <c r="M41" s="111">
        <v>158</v>
      </c>
      <c r="N41" s="111">
        <v>21829</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51157</v>
      </c>
      <c r="D42" s="111">
        <v>22265</v>
      </c>
      <c r="E42" s="111">
        <v>24863</v>
      </c>
      <c r="F42" s="111">
        <v>3380</v>
      </c>
      <c r="G42" s="111">
        <v>5209</v>
      </c>
      <c r="H42" s="111">
        <v>6280</v>
      </c>
      <c r="I42" s="111">
        <v>2874</v>
      </c>
      <c r="J42" s="111">
        <v>2046</v>
      </c>
      <c r="K42" s="111">
        <v>522</v>
      </c>
      <c r="L42" s="111">
        <v>4551</v>
      </c>
      <c r="M42" s="111">
        <v>571</v>
      </c>
      <c r="N42" s="111">
        <v>3458</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5562</v>
      </c>
      <c r="D43" s="111">
        <v>19</v>
      </c>
      <c r="E43" s="111">
        <v>2864</v>
      </c>
      <c r="F43" s="111">
        <v>15</v>
      </c>
      <c r="G43" s="111">
        <v>278</v>
      </c>
      <c r="H43" s="111">
        <v>61</v>
      </c>
      <c r="I43" s="111">
        <v>75</v>
      </c>
      <c r="J43" s="111">
        <v>172</v>
      </c>
      <c r="K43" s="111">
        <v>1</v>
      </c>
      <c r="L43" s="111">
        <v>2261</v>
      </c>
      <c r="M43" s="111">
        <v>554</v>
      </c>
      <c r="N43" s="111">
        <v>2125</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133310</v>
      </c>
      <c r="D44" s="113">
        <v>52347</v>
      </c>
      <c r="E44" s="113">
        <v>43009</v>
      </c>
      <c r="F44" s="113">
        <v>4008</v>
      </c>
      <c r="G44" s="113">
        <v>5990</v>
      </c>
      <c r="H44" s="113">
        <v>9731</v>
      </c>
      <c r="I44" s="113">
        <v>4602</v>
      </c>
      <c r="J44" s="113">
        <v>5706</v>
      </c>
      <c r="K44" s="113">
        <v>3095</v>
      </c>
      <c r="L44" s="113">
        <v>9877</v>
      </c>
      <c r="M44" s="113">
        <v>198</v>
      </c>
      <c r="N44" s="113">
        <v>37756</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87194</v>
      </c>
      <c r="D45" s="111">
        <v>15113</v>
      </c>
      <c r="E45" s="111">
        <v>55291</v>
      </c>
      <c r="F45" s="111">
        <v>3472</v>
      </c>
      <c r="G45" s="111">
        <v>9306</v>
      </c>
      <c r="H45" s="111">
        <v>9374</v>
      </c>
      <c r="I45" s="111">
        <v>3927</v>
      </c>
      <c r="J45" s="111">
        <v>15306</v>
      </c>
      <c r="K45" s="111">
        <v>4548</v>
      </c>
      <c r="L45" s="111">
        <v>9359</v>
      </c>
      <c r="M45" s="111">
        <v>0</v>
      </c>
      <c r="N45" s="111">
        <v>16790</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76919</v>
      </c>
      <c r="D47" s="111">
        <v>13843</v>
      </c>
      <c r="E47" s="111">
        <v>62258</v>
      </c>
      <c r="F47" s="111">
        <v>5835</v>
      </c>
      <c r="G47" s="111">
        <v>8972</v>
      </c>
      <c r="H47" s="111">
        <v>10082</v>
      </c>
      <c r="I47" s="111">
        <v>9632</v>
      </c>
      <c r="J47" s="111">
        <v>10398</v>
      </c>
      <c r="K47" s="111">
        <v>6018</v>
      </c>
      <c r="L47" s="111">
        <v>11320</v>
      </c>
      <c r="M47" s="111">
        <v>5</v>
      </c>
      <c r="N47" s="111">
        <v>814</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2224</v>
      </c>
      <c r="D48" s="111">
        <v>0</v>
      </c>
      <c r="E48" s="111">
        <v>2020</v>
      </c>
      <c r="F48" s="111">
        <v>53</v>
      </c>
      <c r="G48" s="111">
        <v>479</v>
      </c>
      <c r="H48" s="111">
        <v>657</v>
      </c>
      <c r="I48" s="111">
        <v>20</v>
      </c>
      <c r="J48" s="111">
        <v>603</v>
      </c>
      <c r="K48" s="111">
        <v>92</v>
      </c>
      <c r="L48" s="111">
        <v>116</v>
      </c>
      <c r="M48" s="111">
        <v>0</v>
      </c>
      <c r="N48" s="111">
        <v>204</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161889</v>
      </c>
      <c r="D49" s="113">
        <v>28956</v>
      </c>
      <c r="E49" s="113">
        <v>115529</v>
      </c>
      <c r="F49" s="113">
        <v>9254</v>
      </c>
      <c r="G49" s="113">
        <v>17799</v>
      </c>
      <c r="H49" s="113">
        <v>18799</v>
      </c>
      <c r="I49" s="113">
        <v>13539</v>
      </c>
      <c r="J49" s="113">
        <v>25101</v>
      </c>
      <c r="K49" s="113">
        <v>10474</v>
      </c>
      <c r="L49" s="113">
        <v>20562</v>
      </c>
      <c r="M49" s="113">
        <v>5</v>
      </c>
      <c r="N49" s="113">
        <v>17400</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295200</v>
      </c>
      <c r="D50" s="113">
        <v>81303</v>
      </c>
      <c r="E50" s="113">
        <v>158537</v>
      </c>
      <c r="F50" s="113">
        <v>13262</v>
      </c>
      <c r="G50" s="113">
        <v>23789</v>
      </c>
      <c r="H50" s="113">
        <v>28530</v>
      </c>
      <c r="I50" s="113">
        <v>18140</v>
      </c>
      <c r="J50" s="113">
        <v>30808</v>
      </c>
      <c r="K50" s="113">
        <v>13568</v>
      </c>
      <c r="L50" s="113">
        <v>30440</v>
      </c>
      <c r="M50" s="113">
        <v>203</v>
      </c>
      <c r="N50" s="113">
        <v>55156</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-357003</v>
      </c>
      <c r="D51" s="113">
        <v>-64942</v>
      </c>
      <c r="E51" s="113">
        <v>-164928</v>
      </c>
      <c r="F51" s="113">
        <v>-3382</v>
      </c>
      <c r="G51" s="113">
        <v>-10274</v>
      </c>
      <c r="H51" s="113">
        <v>-21641</v>
      </c>
      <c r="I51" s="113">
        <v>-18505</v>
      </c>
      <c r="J51" s="113">
        <v>-39910</v>
      </c>
      <c r="K51" s="113">
        <v>-22076</v>
      </c>
      <c r="L51" s="113">
        <v>-49140</v>
      </c>
      <c r="M51" s="113">
        <v>-12964</v>
      </c>
      <c r="N51" s="113">
        <v>-114169</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-240406</v>
      </c>
      <c r="D52" s="112">
        <v>-30823</v>
      </c>
      <c r="E52" s="112">
        <v>-100696</v>
      </c>
      <c r="F52" s="112">
        <v>-4660</v>
      </c>
      <c r="G52" s="112">
        <v>-9408</v>
      </c>
      <c r="H52" s="112">
        <v>-13645</v>
      </c>
      <c r="I52" s="112">
        <v>-13288</v>
      </c>
      <c r="J52" s="112">
        <v>-20278</v>
      </c>
      <c r="K52" s="112">
        <v>-14021</v>
      </c>
      <c r="L52" s="112">
        <v>-25395</v>
      </c>
      <c r="M52" s="112">
        <v>-12882</v>
      </c>
      <c r="N52" s="112">
        <v>-96005</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1519</v>
      </c>
      <c r="D53" s="111">
        <v>0</v>
      </c>
      <c r="E53" s="111">
        <v>1519</v>
      </c>
      <c r="F53" s="111">
        <v>641</v>
      </c>
      <c r="G53" s="111">
        <v>401</v>
      </c>
      <c r="H53" s="111">
        <v>478</v>
      </c>
      <c r="I53" s="111">
        <v>0</v>
      </c>
      <c r="J53" s="111">
        <v>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3390</v>
      </c>
      <c r="D54" s="111">
        <v>0</v>
      </c>
      <c r="E54" s="111">
        <v>3390</v>
      </c>
      <c r="F54" s="111">
        <v>503</v>
      </c>
      <c r="G54" s="111">
        <v>1245</v>
      </c>
      <c r="H54" s="111">
        <v>910</v>
      </c>
      <c r="I54" s="111">
        <v>228</v>
      </c>
      <c r="J54" s="111">
        <v>318</v>
      </c>
      <c r="K54" s="111">
        <v>0</v>
      </c>
      <c r="L54" s="111">
        <v>187</v>
      </c>
      <c r="M54" s="111">
        <v>0</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76.94</v>
      </c>
      <c r="D56" s="114">
        <v>65.8</v>
      </c>
      <c r="E56" s="114">
        <v>26.19</v>
      </c>
      <c r="F56" s="114">
        <v>7.03</v>
      </c>
      <c r="G56" s="114">
        <v>7.23</v>
      </c>
      <c r="H56" s="114">
        <v>4.21</v>
      </c>
      <c r="I56" s="114">
        <v>21.22</v>
      </c>
      <c r="J56" s="114">
        <v>37.909999999999997</v>
      </c>
      <c r="K56" s="114">
        <v>34.369999999999997</v>
      </c>
      <c r="L56" s="114">
        <v>51.12</v>
      </c>
      <c r="M56" s="114">
        <v>16.88</v>
      </c>
      <c r="N56" s="114">
        <v>43.29</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82.04</v>
      </c>
      <c r="D57" s="114">
        <v>46.7</v>
      </c>
      <c r="E57" s="114">
        <v>65.5</v>
      </c>
      <c r="F57" s="114">
        <v>89.93</v>
      </c>
      <c r="G57" s="114">
        <v>73.069999999999993</v>
      </c>
      <c r="H57" s="114">
        <v>76.28</v>
      </c>
      <c r="I57" s="114">
        <v>73.8</v>
      </c>
      <c r="J57" s="114">
        <v>59.9</v>
      </c>
      <c r="K57" s="114">
        <v>69.56</v>
      </c>
      <c r="L57" s="114">
        <v>42.95</v>
      </c>
      <c r="M57" s="114">
        <v>0.4</v>
      </c>
      <c r="N57" s="114">
        <v>24.52</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0</v>
      </c>
      <c r="D58" s="114">
        <v>0</v>
      </c>
      <c r="E58" s="114">
        <v>0</v>
      </c>
      <c r="F58" s="114">
        <v>0</v>
      </c>
      <c r="G58" s="114">
        <v>0</v>
      </c>
      <c r="H58" s="114">
        <v>0</v>
      </c>
      <c r="I58" s="114">
        <v>0</v>
      </c>
      <c r="J58" s="114">
        <v>0</v>
      </c>
      <c r="K58" s="114">
        <v>0</v>
      </c>
      <c r="L58" s="114">
        <v>0</v>
      </c>
      <c r="M58" s="114">
        <v>0</v>
      </c>
      <c r="N58" s="114">
        <v>0</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0.2</v>
      </c>
      <c r="D59" s="114">
        <v>0</v>
      </c>
      <c r="E59" s="114">
        <v>0.24</v>
      </c>
      <c r="F59" s="114">
        <v>0.62</v>
      </c>
      <c r="G59" s="114">
        <v>0.5</v>
      </c>
      <c r="H59" s="114">
        <v>0.36</v>
      </c>
      <c r="I59" s="114">
        <v>0.2</v>
      </c>
      <c r="J59" s="114">
        <v>0.26</v>
      </c>
      <c r="K59" s="114">
        <v>0</v>
      </c>
      <c r="L59" s="114">
        <v>0.01</v>
      </c>
      <c r="M59" s="114">
        <v>0</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76.260000000000005</v>
      </c>
      <c r="D60" s="114">
        <v>161.27000000000001</v>
      </c>
      <c r="E60" s="114">
        <v>20.2</v>
      </c>
      <c r="F60" s="114">
        <v>9.6300000000000008</v>
      </c>
      <c r="G60" s="114">
        <v>11.58</v>
      </c>
      <c r="H60" s="114">
        <v>14.86</v>
      </c>
      <c r="I60" s="114">
        <v>13.68</v>
      </c>
      <c r="J60" s="114">
        <v>24.84</v>
      </c>
      <c r="K60" s="114">
        <v>19.079999999999998</v>
      </c>
      <c r="L60" s="114">
        <v>33.33</v>
      </c>
      <c r="M60" s="114">
        <v>0.26</v>
      </c>
      <c r="N60" s="114">
        <v>36.15</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3.45</v>
      </c>
      <c r="D61" s="114">
        <v>0.06</v>
      </c>
      <c r="E61" s="114">
        <v>2.19</v>
      </c>
      <c r="F61" s="114">
        <v>0.18</v>
      </c>
      <c r="G61" s="114">
        <v>1.64</v>
      </c>
      <c r="H61" s="114">
        <v>0.25</v>
      </c>
      <c r="I61" s="114">
        <v>0.46</v>
      </c>
      <c r="J61" s="114">
        <v>0.81</v>
      </c>
      <c r="K61" s="114">
        <v>0</v>
      </c>
      <c r="L61" s="114">
        <v>7.68</v>
      </c>
      <c r="M61" s="114">
        <v>0.71</v>
      </c>
      <c r="N61" s="114">
        <v>1.63</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231.99</v>
      </c>
      <c r="D62" s="115">
        <v>273.70999999999998</v>
      </c>
      <c r="E62" s="115">
        <v>109.95</v>
      </c>
      <c r="F62" s="115">
        <v>107.03</v>
      </c>
      <c r="G62" s="115">
        <v>90.75</v>
      </c>
      <c r="H62" s="115">
        <v>95.46</v>
      </c>
      <c r="I62" s="115">
        <v>108.44</v>
      </c>
      <c r="J62" s="115">
        <v>122.11</v>
      </c>
      <c r="K62" s="115">
        <v>123</v>
      </c>
      <c r="L62" s="115">
        <v>119.73</v>
      </c>
      <c r="M62" s="115">
        <v>16.82</v>
      </c>
      <c r="N62" s="115">
        <v>102.34</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157.06</v>
      </c>
      <c r="D63" s="114">
        <v>175.11</v>
      </c>
      <c r="E63" s="114">
        <v>130.57</v>
      </c>
      <c r="F63" s="114">
        <v>96.97</v>
      </c>
      <c r="G63" s="114">
        <v>112.47</v>
      </c>
      <c r="H63" s="114">
        <v>111.29</v>
      </c>
      <c r="I63" s="114">
        <v>103.31</v>
      </c>
      <c r="J63" s="114">
        <v>212.06</v>
      </c>
      <c r="K63" s="114">
        <v>132.5</v>
      </c>
      <c r="L63" s="114">
        <v>121.74</v>
      </c>
      <c r="M63" s="114">
        <v>0.11</v>
      </c>
      <c r="N63" s="114">
        <v>22.23</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132.44</v>
      </c>
      <c r="D64" s="114">
        <v>152.88999999999999</v>
      </c>
      <c r="E64" s="114">
        <v>111.21</v>
      </c>
      <c r="F64" s="114">
        <v>88.03</v>
      </c>
      <c r="G64" s="114">
        <v>101.64</v>
      </c>
      <c r="H64" s="114">
        <v>99.03</v>
      </c>
      <c r="I64" s="114">
        <v>95.34</v>
      </c>
      <c r="J64" s="114">
        <v>183.81</v>
      </c>
      <c r="K64" s="114">
        <v>114.67</v>
      </c>
      <c r="L64" s="114">
        <v>88.02</v>
      </c>
      <c r="M64" s="114">
        <v>0.03</v>
      </c>
      <c r="N64" s="114">
        <v>16.46</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0.01</v>
      </c>
      <c r="D65" s="114">
        <v>0</v>
      </c>
      <c r="E65" s="114">
        <v>0.01</v>
      </c>
      <c r="F65" s="114">
        <v>0.03</v>
      </c>
      <c r="G65" s="114">
        <v>0.09</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17.190000000000001</v>
      </c>
      <c r="D66" s="114">
        <v>32.47</v>
      </c>
      <c r="E66" s="114">
        <v>8.49</v>
      </c>
      <c r="F66" s="114">
        <v>2.15</v>
      </c>
      <c r="G66" s="114">
        <v>0.26</v>
      </c>
      <c r="H66" s="114">
        <v>0.82</v>
      </c>
      <c r="I66" s="114">
        <v>10.49</v>
      </c>
      <c r="J66" s="114">
        <v>0.99</v>
      </c>
      <c r="K66" s="114">
        <v>1.32</v>
      </c>
      <c r="L66" s="114">
        <v>29.05</v>
      </c>
      <c r="M66" s="114">
        <v>0</v>
      </c>
      <c r="N66" s="114">
        <v>5.14</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1.38</v>
      </c>
      <c r="D67" s="114">
        <v>0</v>
      </c>
      <c r="E67" s="114">
        <v>1.55</v>
      </c>
      <c r="F67" s="114">
        <v>0.66</v>
      </c>
      <c r="G67" s="114">
        <v>2.82</v>
      </c>
      <c r="H67" s="114">
        <v>2.68</v>
      </c>
      <c r="I67" s="114">
        <v>0.12</v>
      </c>
      <c r="J67" s="114">
        <v>2.83</v>
      </c>
      <c r="K67" s="114">
        <v>0.66</v>
      </c>
      <c r="L67" s="114">
        <v>0.39</v>
      </c>
      <c r="M67" s="114">
        <v>0</v>
      </c>
      <c r="N67" s="114">
        <v>0.16</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172.87</v>
      </c>
      <c r="D68" s="115">
        <v>207.58</v>
      </c>
      <c r="E68" s="115">
        <v>137.53</v>
      </c>
      <c r="F68" s="115">
        <v>98.49</v>
      </c>
      <c r="G68" s="115">
        <v>110</v>
      </c>
      <c r="H68" s="115">
        <v>109.43</v>
      </c>
      <c r="I68" s="115">
        <v>113.68</v>
      </c>
      <c r="J68" s="115">
        <v>210.21</v>
      </c>
      <c r="K68" s="115">
        <v>133.15</v>
      </c>
      <c r="L68" s="115">
        <v>150.4</v>
      </c>
      <c r="M68" s="115">
        <v>0.11</v>
      </c>
      <c r="N68" s="115">
        <v>27.21</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404.86</v>
      </c>
      <c r="D69" s="115">
        <v>481.29</v>
      </c>
      <c r="E69" s="115">
        <v>247.48</v>
      </c>
      <c r="F69" s="115">
        <v>205.52</v>
      </c>
      <c r="G69" s="115">
        <v>200.74</v>
      </c>
      <c r="H69" s="115">
        <v>204.89</v>
      </c>
      <c r="I69" s="115">
        <v>222.12</v>
      </c>
      <c r="J69" s="115">
        <v>332.32</v>
      </c>
      <c r="K69" s="115">
        <v>256.16000000000003</v>
      </c>
      <c r="L69" s="115">
        <v>270.13</v>
      </c>
      <c r="M69" s="115">
        <v>16.93</v>
      </c>
      <c r="N69" s="115">
        <v>129.55000000000001</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21.05</v>
      </c>
      <c r="D76" s="114">
        <v>52.69</v>
      </c>
      <c r="E76" s="114">
        <v>2.58</v>
      </c>
      <c r="F76" s="114">
        <v>1.21</v>
      </c>
      <c r="G76" s="114">
        <v>1.81</v>
      </c>
      <c r="H76" s="114">
        <v>4.62</v>
      </c>
      <c r="I76" s="114">
        <v>3.01</v>
      </c>
      <c r="J76" s="114">
        <v>1.5</v>
      </c>
      <c r="K76" s="114">
        <v>0.5</v>
      </c>
      <c r="L76" s="114">
        <v>3.24</v>
      </c>
      <c r="M76" s="114">
        <v>0.03</v>
      </c>
      <c r="N76" s="114">
        <v>11.09</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0.64</v>
      </c>
      <c r="D77" s="114">
        <v>2.39</v>
      </c>
      <c r="E77" s="114">
        <v>0.16</v>
      </c>
      <c r="F77" s="114">
        <v>0.06</v>
      </c>
      <c r="G77" s="114">
        <v>0.01</v>
      </c>
      <c r="H77" s="114">
        <v>0.11</v>
      </c>
      <c r="I77" s="114">
        <v>0.16</v>
      </c>
      <c r="J77" s="114">
        <v>0</v>
      </c>
      <c r="K77" s="114">
        <v>1.03</v>
      </c>
      <c r="L77" s="114">
        <v>0</v>
      </c>
      <c r="M77" s="114">
        <v>0</v>
      </c>
      <c r="N77" s="114">
        <v>7.0000000000000007E-2</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32.770000000000003</v>
      </c>
      <c r="D78" s="114">
        <v>43.98</v>
      </c>
      <c r="E78" s="114">
        <v>13.33</v>
      </c>
      <c r="F78" s="114">
        <v>6.67</v>
      </c>
      <c r="G78" s="114">
        <v>4.42</v>
      </c>
      <c r="H78" s="114">
        <v>9.61</v>
      </c>
      <c r="I78" s="114">
        <v>7.76</v>
      </c>
      <c r="J78" s="114">
        <v>16.510000000000002</v>
      </c>
      <c r="K78" s="114">
        <v>16.96</v>
      </c>
      <c r="L78" s="114">
        <v>22.52</v>
      </c>
      <c r="M78" s="114">
        <v>0.2</v>
      </c>
      <c r="N78" s="114">
        <v>16.7</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31.76</v>
      </c>
      <c r="D79" s="114">
        <v>73.27</v>
      </c>
      <c r="E79" s="114">
        <v>19.02</v>
      </c>
      <c r="F79" s="114">
        <v>41.74</v>
      </c>
      <c r="G79" s="114">
        <v>30.7</v>
      </c>
      <c r="H79" s="114">
        <v>25.65</v>
      </c>
      <c r="I79" s="114">
        <v>17.420000000000002</v>
      </c>
      <c r="J79" s="114">
        <v>9.61</v>
      </c>
      <c r="K79" s="114">
        <v>3.75</v>
      </c>
      <c r="L79" s="114">
        <v>15.45</v>
      </c>
      <c r="M79" s="114">
        <v>0.73</v>
      </c>
      <c r="N79" s="114">
        <v>2.65</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3.45</v>
      </c>
      <c r="D80" s="114">
        <v>0.06</v>
      </c>
      <c r="E80" s="114">
        <v>2.19</v>
      </c>
      <c r="F80" s="114">
        <v>0.18</v>
      </c>
      <c r="G80" s="114">
        <v>1.64</v>
      </c>
      <c r="H80" s="114">
        <v>0.25</v>
      </c>
      <c r="I80" s="114">
        <v>0.46</v>
      </c>
      <c r="J80" s="114">
        <v>0.81</v>
      </c>
      <c r="K80" s="114">
        <v>0</v>
      </c>
      <c r="L80" s="114">
        <v>7.68</v>
      </c>
      <c r="M80" s="114">
        <v>0.71</v>
      </c>
      <c r="N80" s="114">
        <v>1.63</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82.75</v>
      </c>
      <c r="D81" s="115">
        <v>172.27</v>
      </c>
      <c r="E81" s="115">
        <v>32.9</v>
      </c>
      <c r="F81" s="115">
        <v>49.49</v>
      </c>
      <c r="G81" s="115">
        <v>35.299999999999997</v>
      </c>
      <c r="H81" s="115">
        <v>39.74</v>
      </c>
      <c r="I81" s="115">
        <v>27.89</v>
      </c>
      <c r="J81" s="115">
        <v>26.82</v>
      </c>
      <c r="K81" s="115">
        <v>22.24</v>
      </c>
      <c r="L81" s="115">
        <v>33.53</v>
      </c>
      <c r="M81" s="115">
        <v>0.26</v>
      </c>
      <c r="N81" s="115">
        <v>28.89</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54.13</v>
      </c>
      <c r="D82" s="114">
        <v>49.74</v>
      </c>
      <c r="E82" s="114">
        <v>42.3</v>
      </c>
      <c r="F82" s="114">
        <v>42.87</v>
      </c>
      <c r="G82" s="114">
        <v>54.84</v>
      </c>
      <c r="H82" s="114">
        <v>38.28</v>
      </c>
      <c r="I82" s="114">
        <v>23.8</v>
      </c>
      <c r="J82" s="114">
        <v>71.930000000000007</v>
      </c>
      <c r="K82" s="114">
        <v>32.68</v>
      </c>
      <c r="L82" s="114">
        <v>31.77</v>
      </c>
      <c r="M82" s="114">
        <v>0</v>
      </c>
      <c r="N82" s="114">
        <v>12.85</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47.75</v>
      </c>
      <c r="D84" s="114">
        <v>45.56</v>
      </c>
      <c r="E84" s="114">
        <v>47.63</v>
      </c>
      <c r="F84" s="114">
        <v>72.06</v>
      </c>
      <c r="G84" s="114">
        <v>52.87</v>
      </c>
      <c r="H84" s="114">
        <v>41.17</v>
      </c>
      <c r="I84" s="114">
        <v>58.38</v>
      </c>
      <c r="J84" s="114">
        <v>48.86</v>
      </c>
      <c r="K84" s="114">
        <v>43.25</v>
      </c>
      <c r="L84" s="114">
        <v>38.42</v>
      </c>
      <c r="M84" s="114">
        <v>0.01</v>
      </c>
      <c r="N84" s="114">
        <v>0.62</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1.38</v>
      </c>
      <c r="D85" s="114">
        <v>0</v>
      </c>
      <c r="E85" s="114">
        <v>1.55</v>
      </c>
      <c r="F85" s="114">
        <v>0.66</v>
      </c>
      <c r="G85" s="114">
        <v>2.82</v>
      </c>
      <c r="H85" s="114">
        <v>2.68</v>
      </c>
      <c r="I85" s="114">
        <v>0.12</v>
      </c>
      <c r="J85" s="114">
        <v>2.83</v>
      </c>
      <c r="K85" s="114">
        <v>0.66</v>
      </c>
      <c r="L85" s="114">
        <v>0.39</v>
      </c>
      <c r="M85" s="114">
        <v>0</v>
      </c>
      <c r="N85" s="114">
        <v>0.16</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100.49</v>
      </c>
      <c r="D86" s="115">
        <v>95.29</v>
      </c>
      <c r="E86" s="115">
        <v>88.39</v>
      </c>
      <c r="F86" s="115">
        <v>114.27</v>
      </c>
      <c r="G86" s="115">
        <v>104.89</v>
      </c>
      <c r="H86" s="115">
        <v>76.77</v>
      </c>
      <c r="I86" s="115">
        <v>82.06</v>
      </c>
      <c r="J86" s="115">
        <v>117.96</v>
      </c>
      <c r="K86" s="115">
        <v>75.27</v>
      </c>
      <c r="L86" s="115">
        <v>69.8</v>
      </c>
      <c r="M86" s="115">
        <v>0.01</v>
      </c>
      <c r="N86" s="115">
        <v>13.31</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183.25</v>
      </c>
      <c r="D87" s="115">
        <v>267.56</v>
      </c>
      <c r="E87" s="115">
        <v>121.29</v>
      </c>
      <c r="F87" s="115">
        <v>163.75</v>
      </c>
      <c r="G87" s="115">
        <v>140.19999999999999</v>
      </c>
      <c r="H87" s="115">
        <v>116.51</v>
      </c>
      <c r="I87" s="115">
        <v>109.95</v>
      </c>
      <c r="J87" s="115">
        <v>144.77000000000001</v>
      </c>
      <c r="K87" s="115">
        <v>97.51</v>
      </c>
      <c r="L87" s="115">
        <v>103.33</v>
      </c>
      <c r="M87" s="115">
        <v>0.26</v>
      </c>
      <c r="N87" s="115">
        <v>42.2</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-221.61</v>
      </c>
      <c r="D88" s="115">
        <v>-213.72</v>
      </c>
      <c r="E88" s="115">
        <v>-126.18</v>
      </c>
      <c r="F88" s="115">
        <v>-41.76</v>
      </c>
      <c r="G88" s="115">
        <v>-60.55</v>
      </c>
      <c r="H88" s="115">
        <v>-88.38</v>
      </c>
      <c r="I88" s="115">
        <v>-112.16</v>
      </c>
      <c r="J88" s="115">
        <v>-187.55</v>
      </c>
      <c r="K88" s="115">
        <v>-158.65</v>
      </c>
      <c r="L88" s="115">
        <v>-166.81</v>
      </c>
      <c r="M88" s="115">
        <v>-16.670000000000002</v>
      </c>
      <c r="N88" s="115">
        <v>-87.35</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-149.22999999999999</v>
      </c>
      <c r="D89" s="116">
        <v>-101.44</v>
      </c>
      <c r="E89" s="116">
        <v>-77.040000000000006</v>
      </c>
      <c r="F89" s="116">
        <v>-57.54</v>
      </c>
      <c r="G89" s="116">
        <v>-55.44</v>
      </c>
      <c r="H89" s="116">
        <v>-55.72</v>
      </c>
      <c r="I89" s="116">
        <v>-80.540000000000006</v>
      </c>
      <c r="J89" s="116">
        <v>-95.29</v>
      </c>
      <c r="K89" s="116">
        <v>-100.76</v>
      </c>
      <c r="L89" s="116">
        <v>-86.2</v>
      </c>
      <c r="M89" s="116">
        <v>-16.57</v>
      </c>
      <c r="N89" s="116">
        <v>-73.45</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0.94</v>
      </c>
      <c r="D90" s="114">
        <v>0</v>
      </c>
      <c r="E90" s="114">
        <v>1.1599999999999999</v>
      </c>
      <c r="F90" s="114">
        <v>7.92</v>
      </c>
      <c r="G90" s="114">
        <v>2.36</v>
      </c>
      <c r="H90" s="114">
        <v>1.95</v>
      </c>
      <c r="I90" s="114">
        <v>0</v>
      </c>
      <c r="J90" s="114">
        <v>0</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2.1</v>
      </c>
      <c r="D91" s="114">
        <v>0</v>
      </c>
      <c r="E91" s="114">
        <v>2.59</v>
      </c>
      <c r="F91" s="114">
        <v>6.21</v>
      </c>
      <c r="G91" s="114">
        <v>7.34</v>
      </c>
      <c r="H91" s="114">
        <v>3.72</v>
      </c>
      <c r="I91" s="114">
        <v>1.38</v>
      </c>
      <c r="J91" s="114">
        <v>1.49</v>
      </c>
      <c r="K91" s="114">
        <v>0</v>
      </c>
      <c r="L91" s="114">
        <v>0.64</v>
      </c>
      <c r="M91" s="114">
        <v>0</v>
      </c>
      <c r="N91" s="114">
        <v>0</v>
      </c>
    </row>
  </sheetData>
  <mergeCells count="28">
    <mergeCell ref="C18:H18"/>
    <mergeCell ref="A4:A16"/>
    <mergeCell ref="B4:B16"/>
    <mergeCell ref="C4:C16"/>
    <mergeCell ref="D4:D16"/>
    <mergeCell ref="E4:E16"/>
    <mergeCell ref="A2:B3"/>
    <mergeCell ref="C2:H3"/>
    <mergeCell ref="I2:N3"/>
    <mergeCell ref="A1:B1"/>
    <mergeCell ref="C1:H1"/>
    <mergeCell ref="I1:N1"/>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52</v>
      </c>
      <c r="B2" s="219"/>
      <c r="C2" s="220" t="s">
        <v>978</v>
      </c>
      <c r="D2" s="220"/>
      <c r="E2" s="220"/>
      <c r="F2" s="220"/>
      <c r="G2" s="220"/>
      <c r="H2" s="221"/>
      <c r="I2" s="222" t="s">
        <v>978</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73273</v>
      </c>
      <c r="D19" s="111">
        <v>16396</v>
      </c>
      <c r="E19" s="111">
        <v>31936</v>
      </c>
      <c r="F19" s="111">
        <v>1546</v>
      </c>
      <c r="G19" s="111">
        <v>3693</v>
      </c>
      <c r="H19" s="111">
        <v>3303</v>
      </c>
      <c r="I19" s="111">
        <v>3767</v>
      </c>
      <c r="J19" s="111">
        <v>5178</v>
      </c>
      <c r="K19" s="111">
        <v>4719</v>
      </c>
      <c r="L19" s="111">
        <v>9729</v>
      </c>
      <c r="M19" s="111">
        <v>3356</v>
      </c>
      <c r="N19" s="111">
        <v>21585</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73368</v>
      </c>
      <c r="D20" s="111">
        <v>5755</v>
      </c>
      <c r="E20" s="111">
        <v>40634</v>
      </c>
      <c r="F20" s="111">
        <v>3095</v>
      </c>
      <c r="G20" s="111">
        <v>6842</v>
      </c>
      <c r="H20" s="111">
        <v>6225</v>
      </c>
      <c r="I20" s="111">
        <v>5900</v>
      </c>
      <c r="J20" s="111">
        <v>6462</v>
      </c>
      <c r="K20" s="111">
        <v>5346</v>
      </c>
      <c r="L20" s="111">
        <v>6764</v>
      </c>
      <c r="M20" s="111">
        <v>239</v>
      </c>
      <c r="N20" s="111">
        <v>26740</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0</v>
      </c>
      <c r="D21" s="111">
        <v>0</v>
      </c>
      <c r="E21" s="111">
        <v>0</v>
      </c>
      <c r="F21" s="111">
        <v>0</v>
      </c>
      <c r="G21" s="111">
        <v>0</v>
      </c>
      <c r="H21" s="111">
        <v>0</v>
      </c>
      <c r="I21" s="111">
        <v>0</v>
      </c>
      <c r="J21" s="111">
        <v>0</v>
      </c>
      <c r="K21" s="111">
        <v>0</v>
      </c>
      <c r="L21" s="111">
        <v>0</v>
      </c>
      <c r="M21" s="111">
        <v>0</v>
      </c>
      <c r="N21" s="111">
        <v>0</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434</v>
      </c>
      <c r="D22" s="111">
        <v>283</v>
      </c>
      <c r="E22" s="111">
        <v>151</v>
      </c>
      <c r="F22" s="111">
        <v>15</v>
      </c>
      <c r="G22" s="111">
        <v>37</v>
      </c>
      <c r="H22" s="111">
        <v>34</v>
      </c>
      <c r="I22" s="111">
        <v>52</v>
      </c>
      <c r="J22" s="111">
        <v>12</v>
      </c>
      <c r="K22" s="111">
        <v>0</v>
      </c>
      <c r="L22" s="111">
        <v>0</v>
      </c>
      <c r="M22" s="111">
        <v>0</v>
      </c>
      <c r="N22" s="111">
        <v>0</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168556</v>
      </c>
      <c r="D23" s="111">
        <v>46001</v>
      </c>
      <c r="E23" s="111">
        <v>86868</v>
      </c>
      <c r="F23" s="111">
        <v>6715</v>
      </c>
      <c r="G23" s="111">
        <v>11240</v>
      </c>
      <c r="H23" s="111">
        <v>10654</v>
      </c>
      <c r="I23" s="111">
        <v>5908</v>
      </c>
      <c r="J23" s="111">
        <v>11896</v>
      </c>
      <c r="K23" s="111">
        <v>2710</v>
      </c>
      <c r="L23" s="111">
        <v>37745</v>
      </c>
      <c r="M23" s="111">
        <v>1044</v>
      </c>
      <c r="N23" s="111">
        <v>34643</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1575</v>
      </c>
      <c r="D24" s="111">
        <v>0</v>
      </c>
      <c r="E24" s="111">
        <v>924</v>
      </c>
      <c r="F24" s="111">
        <v>49</v>
      </c>
      <c r="G24" s="111">
        <v>62</v>
      </c>
      <c r="H24" s="111">
        <v>119</v>
      </c>
      <c r="I24" s="111">
        <v>151</v>
      </c>
      <c r="J24" s="111">
        <v>93</v>
      </c>
      <c r="K24" s="111">
        <v>60</v>
      </c>
      <c r="L24" s="111">
        <v>389</v>
      </c>
      <c r="M24" s="111">
        <v>412</v>
      </c>
      <c r="N24" s="111">
        <v>238</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314057</v>
      </c>
      <c r="D25" s="113">
        <v>68436</v>
      </c>
      <c r="E25" s="113">
        <v>158665</v>
      </c>
      <c r="F25" s="113">
        <v>11323</v>
      </c>
      <c r="G25" s="113">
        <v>21750</v>
      </c>
      <c r="H25" s="113">
        <v>20097</v>
      </c>
      <c r="I25" s="113">
        <v>15476</v>
      </c>
      <c r="J25" s="113">
        <v>23455</v>
      </c>
      <c r="K25" s="113">
        <v>12715</v>
      </c>
      <c r="L25" s="113">
        <v>53849</v>
      </c>
      <c r="M25" s="113">
        <v>4226</v>
      </c>
      <c r="N25" s="113">
        <v>82729</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271445</v>
      </c>
      <c r="D26" s="111">
        <v>9887</v>
      </c>
      <c r="E26" s="111">
        <v>61615</v>
      </c>
      <c r="F26" s="111">
        <v>3229</v>
      </c>
      <c r="G26" s="111">
        <v>5651</v>
      </c>
      <c r="H26" s="111">
        <v>3973</v>
      </c>
      <c r="I26" s="111">
        <v>5080</v>
      </c>
      <c r="J26" s="111">
        <v>12883</v>
      </c>
      <c r="K26" s="111">
        <v>3564</v>
      </c>
      <c r="L26" s="111">
        <v>27234</v>
      </c>
      <c r="M26" s="111">
        <v>10</v>
      </c>
      <c r="N26" s="111">
        <v>199934</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54688</v>
      </c>
      <c r="D27" s="111">
        <v>7463</v>
      </c>
      <c r="E27" s="111">
        <v>45324</v>
      </c>
      <c r="F27" s="111">
        <v>2553</v>
      </c>
      <c r="G27" s="111">
        <v>3505</v>
      </c>
      <c r="H27" s="111">
        <v>3388</v>
      </c>
      <c r="I27" s="111">
        <v>3466</v>
      </c>
      <c r="J27" s="111">
        <v>6622</v>
      </c>
      <c r="K27" s="111">
        <v>1284</v>
      </c>
      <c r="L27" s="111">
        <v>24507</v>
      </c>
      <c r="M27" s="111">
        <v>0</v>
      </c>
      <c r="N27" s="111">
        <v>1901</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0</v>
      </c>
      <c r="D28" s="111">
        <v>0</v>
      </c>
      <c r="E28" s="111">
        <v>0</v>
      </c>
      <c r="F28" s="111">
        <v>0</v>
      </c>
      <c r="G28" s="111">
        <v>0</v>
      </c>
      <c r="H28" s="111">
        <v>0</v>
      </c>
      <c r="I28" s="111">
        <v>0</v>
      </c>
      <c r="J28" s="111">
        <v>0</v>
      </c>
      <c r="K28" s="111">
        <v>0</v>
      </c>
      <c r="L28" s="111">
        <v>0</v>
      </c>
      <c r="M28" s="111">
        <v>0</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56261</v>
      </c>
      <c r="D29" s="111">
        <v>4807</v>
      </c>
      <c r="E29" s="111">
        <v>3069</v>
      </c>
      <c r="F29" s="111">
        <v>26</v>
      </c>
      <c r="G29" s="111">
        <v>38</v>
      </c>
      <c r="H29" s="111">
        <v>201</v>
      </c>
      <c r="I29" s="111">
        <v>38</v>
      </c>
      <c r="J29" s="111">
        <v>209</v>
      </c>
      <c r="K29" s="111">
        <v>0</v>
      </c>
      <c r="L29" s="111">
        <v>2558</v>
      </c>
      <c r="M29" s="111">
        <v>17</v>
      </c>
      <c r="N29" s="111">
        <v>48368</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432</v>
      </c>
      <c r="D30" s="111">
        <v>0</v>
      </c>
      <c r="E30" s="111">
        <v>396</v>
      </c>
      <c r="F30" s="111">
        <v>73</v>
      </c>
      <c r="G30" s="111">
        <v>309</v>
      </c>
      <c r="H30" s="111">
        <v>1</v>
      </c>
      <c r="I30" s="111">
        <v>0</v>
      </c>
      <c r="J30" s="111">
        <v>0</v>
      </c>
      <c r="K30" s="111">
        <v>0</v>
      </c>
      <c r="L30" s="111">
        <v>13</v>
      </c>
      <c r="M30" s="111">
        <v>0</v>
      </c>
      <c r="N30" s="111">
        <v>36</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327273</v>
      </c>
      <c r="D31" s="113">
        <v>14693</v>
      </c>
      <c r="E31" s="113">
        <v>64288</v>
      </c>
      <c r="F31" s="113">
        <v>3182</v>
      </c>
      <c r="G31" s="113">
        <v>5379</v>
      </c>
      <c r="H31" s="113">
        <v>4174</v>
      </c>
      <c r="I31" s="113">
        <v>5118</v>
      </c>
      <c r="J31" s="113">
        <v>13091</v>
      </c>
      <c r="K31" s="113">
        <v>3564</v>
      </c>
      <c r="L31" s="113">
        <v>29779</v>
      </c>
      <c r="M31" s="113">
        <v>27</v>
      </c>
      <c r="N31" s="113">
        <v>248266</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641330</v>
      </c>
      <c r="D32" s="113">
        <v>83129</v>
      </c>
      <c r="E32" s="113">
        <v>222953</v>
      </c>
      <c r="F32" s="113">
        <v>14505</v>
      </c>
      <c r="G32" s="113">
        <v>27129</v>
      </c>
      <c r="H32" s="113">
        <v>24271</v>
      </c>
      <c r="I32" s="113">
        <v>20594</v>
      </c>
      <c r="J32" s="113">
        <v>36547</v>
      </c>
      <c r="K32" s="113">
        <v>16279</v>
      </c>
      <c r="L32" s="113">
        <v>83628</v>
      </c>
      <c r="M32" s="113">
        <v>4253</v>
      </c>
      <c r="N32" s="113">
        <v>330995</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0</v>
      </c>
      <c r="D33" s="111">
        <v>0</v>
      </c>
      <c r="E33" s="111">
        <v>0</v>
      </c>
      <c r="F33" s="111">
        <v>0</v>
      </c>
      <c r="G33" s="111">
        <v>0</v>
      </c>
      <c r="H33" s="111">
        <v>0</v>
      </c>
      <c r="I33" s="111">
        <v>0</v>
      </c>
      <c r="J33" s="111">
        <v>0</v>
      </c>
      <c r="K33" s="111">
        <v>0</v>
      </c>
      <c r="L33" s="111">
        <v>0</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0</v>
      </c>
      <c r="D34" s="111">
        <v>0</v>
      </c>
      <c r="E34" s="111">
        <v>0</v>
      </c>
      <c r="F34" s="111">
        <v>0</v>
      </c>
      <c r="G34" s="111">
        <v>0</v>
      </c>
      <c r="H34" s="111">
        <v>0</v>
      </c>
      <c r="I34" s="111">
        <v>0</v>
      </c>
      <c r="J34" s="111">
        <v>0</v>
      </c>
      <c r="K34" s="111">
        <v>0</v>
      </c>
      <c r="L34" s="111">
        <v>0</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0</v>
      </c>
      <c r="D35" s="111">
        <v>0</v>
      </c>
      <c r="E35" s="111">
        <v>0</v>
      </c>
      <c r="F35" s="111">
        <v>0</v>
      </c>
      <c r="G35" s="111">
        <v>0</v>
      </c>
      <c r="H35" s="111">
        <v>0</v>
      </c>
      <c r="I35" s="111">
        <v>0</v>
      </c>
      <c r="J35" s="111">
        <v>0</v>
      </c>
      <c r="K35" s="111">
        <v>0</v>
      </c>
      <c r="L35" s="111">
        <v>0</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0</v>
      </c>
      <c r="D36" s="111">
        <v>0</v>
      </c>
      <c r="E36" s="111">
        <v>0</v>
      </c>
      <c r="F36" s="111">
        <v>0</v>
      </c>
      <c r="G36" s="111">
        <v>0</v>
      </c>
      <c r="H36" s="111">
        <v>0</v>
      </c>
      <c r="I36" s="111">
        <v>0</v>
      </c>
      <c r="J36" s="111">
        <v>0</v>
      </c>
      <c r="K36" s="111">
        <v>0</v>
      </c>
      <c r="L36" s="111">
        <v>0</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0</v>
      </c>
      <c r="D37" s="111">
        <v>0</v>
      </c>
      <c r="E37" s="111">
        <v>0</v>
      </c>
      <c r="F37" s="111">
        <v>0</v>
      </c>
      <c r="G37" s="111">
        <v>0</v>
      </c>
      <c r="H37" s="111">
        <v>0</v>
      </c>
      <c r="I37" s="111">
        <v>0</v>
      </c>
      <c r="J37" s="111">
        <v>0</v>
      </c>
      <c r="K37" s="111">
        <v>0</v>
      </c>
      <c r="L37" s="111">
        <v>0</v>
      </c>
      <c r="M37" s="111">
        <v>0</v>
      </c>
      <c r="N37" s="111">
        <v>0</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0</v>
      </c>
      <c r="D38" s="111">
        <v>0</v>
      </c>
      <c r="E38" s="111">
        <v>0</v>
      </c>
      <c r="F38" s="111">
        <v>0</v>
      </c>
      <c r="G38" s="111">
        <v>0</v>
      </c>
      <c r="H38" s="111">
        <v>0</v>
      </c>
      <c r="I38" s="111">
        <v>0</v>
      </c>
      <c r="J38" s="111">
        <v>0</v>
      </c>
      <c r="K38" s="111">
        <v>0</v>
      </c>
      <c r="L38" s="111">
        <v>0</v>
      </c>
      <c r="M38" s="111">
        <v>0</v>
      </c>
      <c r="N38" s="111">
        <v>0</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7538</v>
      </c>
      <c r="D39" s="111">
        <v>212</v>
      </c>
      <c r="E39" s="111">
        <v>2794</v>
      </c>
      <c r="F39" s="111">
        <v>151</v>
      </c>
      <c r="G39" s="111">
        <v>164</v>
      </c>
      <c r="H39" s="111">
        <v>334</v>
      </c>
      <c r="I39" s="111">
        <v>825</v>
      </c>
      <c r="J39" s="111">
        <v>343</v>
      </c>
      <c r="K39" s="111">
        <v>464</v>
      </c>
      <c r="L39" s="111">
        <v>512</v>
      </c>
      <c r="M39" s="111">
        <v>20</v>
      </c>
      <c r="N39" s="111">
        <v>4511</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2841</v>
      </c>
      <c r="D40" s="111">
        <v>325</v>
      </c>
      <c r="E40" s="111">
        <v>1712</v>
      </c>
      <c r="F40" s="111">
        <v>102</v>
      </c>
      <c r="G40" s="111">
        <v>73</v>
      </c>
      <c r="H40" s="111">
        <v>62</v>
      </c>
      <c r="I40" s="111">
        <v>174</v>
      </c>
      <c r="J40" s="111">
        <v>399</v>
      </c>
      <c r="K40" s="111">
        <v>509</v>
      </c>
      <c r="L40" s="111">
        <v>394</v>
      </c>
      <c r="M40" s="111">
        <v>0</v>
      </c>
      <c r="N40" s="111">
        <v>803</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142247</v>
      </c>
      <c r="D41" s="111">
        <v>22973</v>
      </c>
      <c r="E41" s="111">
        <v>72130</v>
      </c>
      <c r="F41" s="111">
        <v>6704</v>
      </c>
      <c r="G41" s="111">
        <v>12634</v>
      </c>
      <c r="H41" s="111">
        <v>10082</v>
      </c>
      <c r="I41" s="111">
        <v>8438</v>
      </c>
      <c r="J41" s="111">
        <v>10096</v>
      </c>
      <c r="K41" s="111">
        <v>3957</v>
      </c>
      <c r="L41" s="111">
        <v>20220</v>
      </c>
      <c r="M41" s="111">
        <v>285</v>
      </c>
      <c r="N41" s="111">
        <v>46860</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99607</v>
      </c>
      <c r="D42" s="111">
        <v>20088</v>
      </c>
      <c r="E42" s="111">
        <v>71271</v>
      </c>
      <c r="F42" s="111">
        <v>4143</v>
      </c>
      <c r="G42" s="111">
        <v>9360</v>
      </c>
      <c r="H42" s="111">
        <v>13519</v>
      </c>
      <c r="I42" s="111">
        <v>7840</v>
      </c>
      <c r="J42" s="111">
        <v>11572</v>
      </c>
      <c r="K42" s="111">
        <v>7675</v>
      </c>
      <c r="L42" s="111">
        <v>17163</v>
      </c>
      <c r="M42" s="111">
        <v>2091</v>
      </c>
      <c r="N42" s="111">
        <v>6157</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1575</v>
      </c>
      <c r="D43" s="111">
        <v>0</v>
      </c>
      <c r="E43" s="111">
        <v>924</v>
      </c>
      <c r="F43" s="111">
        <v>49</v>
      </c>
      <c r="G43" s="111">
        <v>62</v>
      </c>
      <c r="H43" s="111">
        <v>119</v>
      </c>
      <c r="I43" s="111">
        <v>151</v>
      </c>
      <c r="J43" s="111">
        <v>93</v>
      </c>
      <c r="K43" s="111">
        <v>60</v>
      </c>
      <c r="L43" s="111">
        <v>389</v>
      </c>
      <c r="M43" s="111">
        <v>412</v>
      </c>
      <c r="N43" s="111">
        <v>238</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250658</v>
      </c>
      <c r="D44" s="113">
        <v>43598</v>
      </c>
      <c r="E44" s="113">
        <v>146984</v>
      </c>
      <c r="F44" s="113">
        <v>11051</v>
      </c>
      <c r="G44" s="113">
        <v>22168</v>
      </c>
      <c r="H44" s="113">
        <v>23878</v>
      </c>
      <c r="I44" s="113">
        <v>17125</v>
      </c>
      <c r="J44" s="113">
        <v>22316</v>
      </c>
      <c r="K44" s="113">
        <v>12544</v>
      </c>
      <c r="L44" s="113">
        <v>37900</v>
      </c>
      <c r="M44" s="113">
        <v>1984</v>
      </c>
      <c r="N44" s="113">
        <v>58093</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120000</v>
      </c>
      <c r="D45" s="111">
        <v>5111</v>
      </c>
      <c r="E45" s="111">
        <v>27179</v>
      </c>
      <c r="F45" s="111">
        <v>2000</v>
      </c>
      <c r="G45" s="111">
        <v>2711</v>
      </c>
      <c r="H45" s="111">
        <v>1675</v>
      </c>
      <c r="I45" s="111">
        <v>775</v>
      </c>
      <c r="J45" s="111">
        <v>2271</v>
      </c>
      <c r="K45" s="111">
        <v>2433</v>
      </c>
      <c r="L45" s="111">
        <v>15314</v>
      </c>
      <c r="M45" s="111">
        <v>0</v>
      </c>
      <c r="N45" s="111">
        <v>87710</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0</v>
      </c>
      <c r="D46" s="111">
        <v>0</v>
      </c>
      <c r="E46" s="111">
        <v>0</v>
      </c>
      <c r="F46" s="111">
        <v>0</v>
      </c>
      <c r="G46" s="111">
        <v>0</v>
      </c>
      <c r="H46" s="111">
        <v>0</v>
      </c>
      <c r="I46" s="111">
        <v>0</v>
      </c>
      <c r="J46" s="111">
        <v>0</v>
      </c>
      <c r="K46" s="111">
        <v>0</v>
      </c>
      <c r="L46" s="111">
        <v>0</v>
      </c>
      <c r="M46" s="111">
        <v>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165446</v>
      </c>
      <c r="D47" s="111">
        <v>297</v>
      </c>
      <c r="E47" s="111">
        <v>10602</v>
      </c>
      <c r="F47" s="111">
        <v>410</v>
      </c>
      <c r="G47" s="111">
        <v>1011</v>
      </c>
      <c r="H47" s="111">
        <v>1258</v>
      </c>
      <c r="I47" s="111">
        <v>921</v>
      </c>
      <c r="J47" s="111">
        <v>5436</v>
      </c>
      <c r="K47" s="111">
        <v>1219</v>
      </c>
      <c r="L47" s="111">
        <v>347</v>
      </c>
      <c r="M47" s="111">
        <v>0</v>
      </c>
      <c r="N47" s="111">
        <v>154547</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432</v>
      </c>
      <c r="D48" s="111">
        <v>0</v>
      </c>
      <c r="E48" s="111">
        <v>396</v>
      </c>
      <c r="F48" s="111">
        <v>73</v>
      </c>
      <c r="G48" s="111">
        <v>309</v>
      </c>
      <c r="H48" s="111">
        <v>1</v>
      </c>
      <c r="I48" s="111">
        <v>0</v>
      </c>
      <c r="J48" s="111">
        <v>0</v>
      </c>
      <c r="K48" s="111">
        <v>0</v>
      </c>
      <c r="L48" s="111">
        <v>13</v>
      </c>
      <c r="M48" s="111">
        <v>0</v>
      </c>
      <c r="N48" s="111">
        <v>36</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285014</v>
      </c>
      <c r="D49" s="113">
        <v>5408</v>
      </c>
      <c r="E49" s="113">
        <v>37385</v>
      </c>
      <c r="F49" s="113">
        <v>2337</v>
      </c>
      <c r="G49" s="113">
        <v>3412</v>
      </c>
      <c r="H49" s="113">
        <v>2932</v>
      </c>
      <c r="I49" s="113">
        <v>1695</v>
      </c>
      <c r="J49" s="113">
        <v>7707</v>
      </c>
      <c r="K49" s="113">
        <v>3652</v>
      </c>
      <c r="L49" s="113">
        <v>15648</v>
      </c>
      <c r="M49" s="113">
        <v>0</v>
      </c>
      <c r="N49" s="113">
        <v>242221</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535672</v>
      </c>
      <c r="D50" s="113">
        <v>49006</v>
      </c>
      <c r="E50" s="113">
        <v>184368</v>
      </c>
      <c r="F50" s="113">
        <v>13388</v>
      </c>
      <c r="G50" s="113">
        <v>25581</v>
      </c>
      <c r="H50" s="113">
        <v>26810</v>
      </c>
      <c r="I50" s="113">
        <v>18821</v>
      </c>
      <c r="J50" s="113">
        <v>30024</v>
      </c>
      <c r="K50" s="113">
        <v>16197</v>
      </c>
      <c r="L50" s="113">
        <v>53548</v>
      </c>
      <c r="M50" s="113">
        <v>1984</v>
      </c>
      <c r="N50" s="113">
        <v>300314</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-105658</v>
      </c>
      <c r="D51" s="113">
        <v>-34123</v>
      </c>
      <c r="E51" s="113">
        <v>-38585</v>
      </c>
      <c r="F51" s="113">
        <v>-1117</v>
      </c>
      <c r="G51" s="113">
        <v>-1549</v>
      </c>
      <c r="H51" s="113">
        <v>2539</v>
      </c>
      <c r="I51" s="113">
        <v>-1773</v>
      </c>
      <c r="J51" s="113">
        <v>-6523</v>
      </c>
      <c r="K51" s="113">
        <v>-83</v>
      </c>
      <c r="L51" s="113">
        <v>-30080</v>
      </c>
      <c r="M51" s="113">
        <v>-2269</v>
      </c>
      <c r="N51" s="113">
        <v>-30681</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-63398</v>
      </c>
      <c r="D52" s="112">
        <v>-24838</v>
      </c>
      <c r="E52" s="112">
        <v>-11682</v>
      </c>
      <c r="F52" s="112">
        <v>-272</v>
      </c>
      <c r="G52" s="112">
        <v>418</v>
      </c>
      <c r="H52" s="112">
        <v>3781</v>
      </c>
      <c r="I52" s="112">
        <v>1649</v>
      </c>
      <c r="J52" s="112">
        <v>-1139</v>
      </c>
      <c r="K52" s="112">
        <v>-170</v>
      </c>
      <c r="L52" s="112">
        <v>-15949</v>
      </c>
      <c r="M52" s="112">
        <v>-2242</v>
      </c>
      <c r="N52" s="112">
        <v>-24636</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422</v>
      </c>
      <c r="D53" s="111">
        <v>0</v>
      </c>
      <c r="E53" s="111">
        <v>422</v>
      </c>
      <c r="F53" s="111">
        <v>0</v>
      </c>
      <c r="G53" s="111">
        <v>319</v>
      </c>
      <c r="H53" s="111">
        <v>103</v>
      </c>
      <c r="I53" s="111">
        <v>0</v>
      </c>
      <c r="J53" s="111">
        <v>0</v>
      </c>
      <c r="K53" s="111">
        <v>0</v>
      </c>
      <c r="L53" s="111">
        <v>0</v>
      </c>
      <c r="M53" s="111">
        <v>0</v>
      </c>
      <c r="N53" s="111">
        <v>0</v>
      </c>
      <c r="O53" s="97"/>
      <c r="P53" s="97"/>
      <c r="Q53" s="97"/>
      <c r="R53" s="97"/>
      <c r="S53" s="97"/>
      <c r="T53" s="97"/>
      <c r="U53" s="97"/>
      <c r="V53" s="97"/>
      <c r="W53" s="97"/>
      <c r="X53" s="97"/>
      <c r="Y53" s="97"/>
      <c r="Z53" s="97"/>
      <c r="AA53" s="98"/>
    </row>
    <row r="54" spans="1:27" ht="11.1" customHeight="1">
      <c r="A54" s="69">
        <f>IF(B54&lt;&gt;"",COUNTA($B$19:B54),"")</f>
        <v>36</v>
      </c>
      <c r="B54" s="78" t="s">
        <v>106</v>
      </c>
      <c r="C54" s="111">
        <v>1370</v>
      </c>
      <c r="D54" s="111">
        <v>361</v>
      </c>
      <c r="E54" s="111">
        <v>982</v>
      </c>
      <c r="F54" s="111">
        <v>137</v>
      </c>
      <c r="G54" s="111">
        <v>278</v>
      </c>
      <c r="H54" s="111">
        <v>277</v>
      </c>
      <c r="I54" s="111">
        <v>235</v>
      </c>
      <c r="J54" s="111">
        <v>56</v>
      </c>
      <c r="K54" s="111">
        <v>0</v>
      </c>
      <c r="L54" s="111">
        <v>0</v>
      </c>
      <c r="M54" s="111">
        <v>27</v>
      </c>
      <c r="N54" s="111">
        <v>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45.48</v>
      </c>
      <c r="D56" s="114">
        <v>53.96</v>
      </c>
      <c r="E56" s="114">
        <v>24.43</v>
      </c>
      <c r="F56" s="114">
        <v>19.09</v>
      </c>
      <c r="G56" s="114">
        <v>21.76</v>
      </c>
      <c r="H56" s="114">
        <v>13.49</v>
      </c>
      <c r="I56" s="114">
        <v>22.83</v>
      </c>
      <c r="J56" s="114">
        <v>24.33</v>
      </c>
      <c r="K56" s="114">
        <v>33.909999999999997</v>
      </c>
      <c r="L56" s="114">
        <v>33.03</v>
      </c>
      <c r="M56" s="114">
        <v>4.32</v>
      </c>
      <c r="N56" s="114">
        <v>16.510000000000002</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45.54</v>
      </c>
      <c r="D57" s="114">
        <v>18.940000000000001</v>
      </c>
      <c r="E57" s="114">
        <v>31.09</v>
      </c>
      <c r="F57" s="114">
        <v>38.22</v>
      </c>
      <c r="G57" s="114">
        <v>40.32</v>
      </c>
      <c r="H57" s="114">
        <v>25.42</v>
      </c>
      <c r="I57" s="114">
        <v>35.76</v>
      </c>
      <c r="J57" s="114">
        <v>30.37</v>
      </c>
      <c r="K57" s="114">
        <v>38.42</v>
      </c>
      <c r="L57" s="114">
        <v>22.96</v>
      </c>
      <c r="M57" s="114">
        <v>0.31</v>
      </c>
      <c r="N57" s="114">
        <v>20.46</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0</v>
      </c>
      <c r="D58" s="114">
        <v>0</v>
      </c>
      <c r="E58" s="114">
        <v>0</v>
      </c>
      <c r="F58" s="114">
        <v>0</v>
      </c>
      <c r="G58" s="114">
        <v>0</v>
      </c>
      <c r="H58" s="114">
        <v>0</v>
      </c>
      <c r="I58" s="114">
        <v>0</v>
      </c>
      <c r="J58" s="114">
        <v>0</v>
      </c>
      <c r="K58" s="114">
        <v>0</v>
      </c>
      <c r="L58" s="114">
        <v>0</v>
      </c>
      <c r="M58" s="114">
        <v>0</v>
      </c>
      <c r="N58" s="114">
        <v>0</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0.27</v>
      </c>
      <c r="D59" s="114">
        <v>0.93</v>
      </c>
      <c r="E59" s="114">
        <v>0.12</v>
      </c>
      <c r="F59" s="114">
        <v>0.19</v>
      </c>
      <c r="G59" s="114">
        <v>0.22</v>
      </c>
      <c r="H59" s="114">
        <v>0.14000000000000001</v>
      </c>
      <c r="I59" s="114">
        <v>0.31</v>
      </c>
      <c r="J59" s="114">
        <v>0.06</v>
      </c>
      <c r="K59" s="114">
        <v>0</v>
      </c>
      <c r="L59" s="114">
        <v>0</v>
      </c>
      <c r="M59" s="114">
        <v>0</v>
      </c>
      <c r="N59" s="114">
        <v>0</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104.63</v>
      </c>
      <c r="D60" s="114">
        <v>151.38999999999999</v>
      </c>
      <c r="E60" s="114">
        <v>66.459999999999994</v>
      </c>
      <c r="F60" s="114">
        <v>82.92</v>
      </c>
      <c r="G60" s="114">
        <v>66.239999999999995</v>
      </c>
      <c r="H60" s="114">
        <v>43.51</v>
      </c>
      <c r="I60" s="114">
        <v>35.81</v>
      </c>
      <c r="J60" s="114">
        <v>55.9</v>
      </c>
      <c r="K60" s="114">
        <v>19.48</v>
      </c>
      <c r="L60" s="114">
        <v>128.13</v>
      </c>
      <c r="M60" s="114">
        <v>1.34</v>
      </c>
      <c r="N60" s="114">
        <v>26.5</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0.98</v>
      </c>
      <c r="D61" s="114">
        <v>0</v>
      </c>
      <c r="E61" s="114">
        <v>0.71</v>
      </c>
      <c r="F61" s="114">
        <v>0.6</v>
      </c>
      <c r="G61" s="114">
        <v>0.37</v>
      </c>
      <c r="H61" s="114">
        <v>0.49</v>
      </c>
      <c r="I61" s="114">
        <v>0.92</v>
      </c>
      <c r="J61" s="114">
        <v>0.44</v>
      </c>
      <c r="K61" s="114">
        <v>0.43</v>
      </c>
      <c r="L61" s="114">
        <v>1.32</v>
      </c>
      <c r="M61" s="114">
        <v>0.53</v>
      </c>
      <c r="N61" s="114">
        <v>0.18</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194.95</v>
      </c>
      <c r="D62" s="115">
        <v>225.22</v>
      </c>
      <c r="E62" s="115">
        <v>121.39</v>
      </c>
      <c r="F62" s="115">
        <v>139.82</v>
      </c>
      <c r="G62" s="115">
        <v>128.18</v>
      </c>
      <c r="H62" s="115">
        <v>82.07</v>
      </c>
      <c r="I62" s="115">
        <v>93.8</v>
      </c>
      <c r="J62" s="115">
        <v>110.22</v>
      </c>
      <c r="K62" s="115">
        <v>91.37</v>
      </c>
      <c r="L62" s="115">
        <v>182.79</v>
      </c>
      <c r="M62" s="115">
        <v>5.43</v>
      </c>
      <c r="N62" s="115">
        <v>63.29</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168.5</v>
      </c>
      <c r="D63" s="114">
        <v>32.54</v>
      </c>
      <c r="E63" s="114">
        <v>47.14</v>
      </c>
      <c r="F63" s="114">
        <v>39.869999999999997</v>
      </c>
      <c r="G63" s="114">
        <v>33.299999999999997</v>
      </c>
      <c r="H63" s="114">
        <v>16.23</v>
      </c>
      <c r="I63" s="114">
        <v>30.79</v>
      </c>
      <c r="J63" s="114">
        <v>60.54</v>
      </c>
      <c r="K63" s="114">
        <v>25.62</v>
      </c>
      <c r="L63" s="114">
        <v>92.45</v>
      </c>
      <c r="M63" s="114">
        <v>0.01</v>
      </c>
      <c r="N63" s="114">
        <v>152.96</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33.950000000000003</v>
      </c>
      <c r="D64" s="114">
        <v>24.56</v>
      </c>
      <c r="E64" s="114">
        <v>34.68</v>
      </c>
      <c r="F64" s="114">
        <v>31.52</v>
      </c>
      <c r="G64" s="114">
        <v>20.65</v>
      </c>
      <c r="H64" s="114">
        <v>13.84</v>
      </c>
      <c r="I64" s="114">
        <v>21.01</v>
      </c>
      <c r="J64" s="114">
        <v>31.12</v>
      </c>
      <c r="K64" s="114">
        <v>9.2200000000000006</v>
      </c>
      <c r="L64" s="114">
        <v>83.19</v>
      </c>
      <c r="M64" s="114">
        <v>0</v>
      </c>
      <c r="N64" s="114">
        <v>1.45</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v>
      </c>
      <c r="D65" s="114">
        <v>0</v>
      </c>
      <c r="E65" s="114">
        <v>0</v>
      </c>
      <c r="F65" s="114">
        <v>0</v>
      </c>
      <c r="G65" s="114">
        <v>0</v>
      </c>
      <c r="H65" s="114">
        <v>0</v>
      </c>
      <c r="I65" s="114">
        <v>0</v>
      </c>
      <c r="J65" s="114">
        <v>0</v>
      </c>
      <c r="K65" s="114">
        <v>0</v>
      </c>
      <c r="L65" s="114">
        <v>0</v>
      </c>
      <c r="M65" s="114">
        <v>0</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34.92</v>
      </c>
      <c r="D66" s="114">
        <v>15.82</v>
      </c>
      <c r="E66" s="114">
        <v>2.35</v>
      </c>
      <c r="F66" s="114">
        <v>0.32</v>
      </c>
      <c r="G66" s="114">
        <v>0.22</v>
      </c>
      <c r="H66" s="114">
        <v>0.82</v>
      </c>
      <c r="I66" s="114">
        <v>0.23</v>
      </c>
      <c r="J66" s="114">
        <v>0.98</v>
      </c>
      <c r="K66" s="114">
        <v>0</v>
      </c>
      <c r="L66" s="114">
        <v>8.68</v>
      </c>
      <c r="M66" s="114">
        <v>0.02</v>
      </c>
      <c r="N66" s="114">
        <v>37.01</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0.27</v>
      </c>
      <c r="D67" s="114">
        <v>0</v>
      </c>
      <c r="E67" s="114">
        <v>0.3</v>
      </c>
      <c r="F67" s="114">
        <v>0.9</v>
      </c>
      <c r="G67" s="114">
        <v>1.82</v>
      </c>
      <c r="H67" s="114">
        <v>0</v>
      </c>
      <c r="I67" s="114">
        <v>0</v>
      </c>
      <c r="J67" s="114">
        <v>0</v>
      </c>
      <c r="K67" s="114">
        <v>0</v>
      </c>
      <c r="L67" s="114">
        <v>0.04</v>
      </c>
      <c r="M67" s="114">
        <v>0</v>
      </c>
      <c r="N67" s="114">
        <v>0.03</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203.16</v>
      </c>
      <c r="D68" s="115">
        <v>48.35</v>
      </c>
      <c r="E68" s="115">
        <v>49.18</v>
      </c>
      <c r="F68" s="115">
        <v>39.29</v>
      </c>
      <c r="G68" s="115">
        <v>31.7</v>
      </c>
      <c r="H68" s="115">
        <v>17.05</v>
      </c>
      <c r="I68" s="115">
        <v>31.02</v>
      </c>
      <c r="J68" s="115">
        <v>61.52</v>
      </c>
      <c r="K68" s="115">
        <v>25.62</v>
      </c>
      <c r="L68" s="115">
        <v>101.09</v>
      </c>
      <c r="M68" s="115">
        <v>0.03</v>
      </c>
      <c r="N68" s="115">
        <v>189.94</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398.11</v>
      </c>
      <c r="D69" s="115">
        <v>273.57</v>
      </c>
      <c r="E69" s="115">
        <v>170.58</v>
      </c>
      <c r="F69" s="115">
        <v>179.11</v>
      </c>
      <c r="G69" s="115">
        <v>159.88</v>
      </c>
      <c r="H69" s="115">
        <v>99.12</v>
      </c>
      <c r="I69" s="115">
        <v>124.82</v>
      </c>
      <c r="J69" s="115">
        <v>171.74</v>
      </c>
      <c r="K69" s="115">
        <v>116.99</v>
      </c>
      <c r="L69" s="115">
        <v>283.88</v>
      </c>
      <c r="M69" s="115">
        <v>5.47</v>
      </c>
      <c r="N69" s="115">
        <v>253.24</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0</v>
      </c>
      <c r="D70" s="114">
        <v>0</v>
      </c>
      <c r="E70" s="114">
        <v>0</v>
      </c>
      <c r="F70" s="114">
        <v>0</v>
      </c>
      <c r="G70" s="114">
        <v>0</v>
      </c>
      <c r="H70" s="114">
        <v>0</v>
      </c>
      <c r="I70" s="114">
        <v>0</v>
      </c>
      <c r="J70" s="114">
        <v>0</v>
      </c>
      <c r="K70" s="114">
        <v>0</v>
      </c>
      <c r="L70" s="114">
        <v>0</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0</v>
      </c>
      <c r="D71" s="114">
        <v>0</v>
      </c>
      <c r="E71" s="114">
        <v>0</v>
      </c>
      <c r="F71" s="114">
        <v>0</v>
      </c>
      <c r="G71" s="114">
        <v>0</v>
      </c>
      <c r="H71" s="114">
        <v>0</v>
      </c>
      <c r="I71" s="114">
        <v>0</v>
      </c>
      <c r="J71" s="114">
        <v>0</v>
      </c>
      <c r="K71" s="114">
        <v>0</v>
      </c>
      <c r="L71" s="114">
        <v>0</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0</v>
      </c>
      <c r="D72" s="114">
        <v>0</v>
      </c>
      <c r="E72" s="114">
        <v>0</v>
      </c>
      <c r="F72" s="114">
        <v>0</v>
      </c>
      <c r="G72" s="114">
        <v>0</v>
      </c>
      <c r="H72" s="114">
        <v>0</v>
      </c>
      <c r="I72" s="114">
        <v>0</v>
      </c>
      <c r="J72" s="114">
        <v>0</v>
      </c>
      <c r="K72" s="114">
        <v>0</v>
      </c>
      <c r="L72" s="114">
        <v>0</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0</v>
      </c>
      <c r="D73" s="114">
        <v>0</v>
      </c>
      <c r="E73" s="114">
        <v>0</v>
      </c>
      <c r="F73" s="114">
        <v>0</v>
      </c>
      <c r="G73" s="114">
        <v>0</v>
      </c>
      <c r="H73" s="114">
        <v>0</v>
      </c>
      <c r="I73" s="114">
        <v>0</v>
      </c>
      <c r="J73" s="114">
        <v>0</v>
      </c>
      <c r="K73" s="114">
        <v>0</v>
      </c>
      <c r="L73" s="114">
        <v>0</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0</v>
      </c>
      <c r="D74" s="114">
        <v>0</v>
      </c>
      <c r="E74" s="114">
        <v>0</v>
      </c>
      <c r="F74" s="114">
        <v>0</v>
      </c>
      <c r="G74" s="114">
        <v>0</v>
      </c>
      <c r="H74" s="114">
        <v>0</v>
      </c>
      <c r="I74" s="114">
        <v>0</v>
      </c>
      <c r="J74" s="114">
        <v>0</v>
      </c>
      <c r="K74" s="114">
        <v>0</v>
      </c>
      <c r="L74" s="114">
        <v>0</v>
      </c>
      <c r="M74" s="114">
        <v>0</v>
      </c>
      <c r="N74" s="114">
        <v>0</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0</v>
      </c>
      <c r="D75" s="114">
        <v>0</v>
      </c>
      <c r="E75" s="114">
        <v>0</v>
      </c>
      <c r="F75" s="114">
        <v>0</v>
      </c>
      <c r="G75" s="114">
        <v>0</v>
      </c>
      <c r="H75" s="114">
        <v>0</v>
      </c>
      <c r="I75" s="114">
        <v>0</v>
      </c>
      <c r="J75" s="114">
        <v>0</v>
      </c>
      <c r="K75" s="114">
        <v>0</v>
      </c>
      <c r="L75" s="114">
        <v>0</v>
      </c>
      <c r="M75" s="114">
        <v>0</v>
      </c>
      <c r="N75" s="114">
        <v>0</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4.68</v>
      </c>
      <c r="D76" s="114">
        <v>0.7</v>
      </c>
      <c r="E76" s="114">
        <v>2.14</v>
      </c>
      <c r="F76" s="114">
        <v>1.87</v>
      </c>
      <c r="G76" s="114">
        <v>0.97</v>
      </c>
      <c r="H76" s="114">
        <v>1.36</v>
      </c>
      <c r="I76" s="114">
        <v>5</v>
      </c>
      <c r="J76" s="114">
        <v>1.61</v>
      </c>
      <c r="K76" s="114">
        <v>3.33</v>
      </c>
      <c r="L76" s="114">
        <v>1.74</v>
      </c>
      <c r="M76" s="114">
        <v>0.03</v>
      </c>
      <c r="N76" s="114">
        <v>3.45</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1.76</v>
      </c>
      <c r="D77" s="114">
        <v>1.07</v>
      </c>
      <c r="E77" s="114">
        <v>1.31</v>
      </c>
      <c r="F77" s="114">
        <v>1.25</v>
      </c>
      <c r="G77" s="114">
        <v>0.43</v>
      </c>
      <c r="H77" s="114">
        <v>0.25</v>
      </c>
      <c r="I77" s="114">
        <v>1.05</v>
      </c>
      <c r="J77" s="114">
        <v>1.87</v>
      </c>
      <c r="K77" s="114">
        <v>3.66</v>
      </c>
      <c r="L77" s="114">
        <v>1.34</v>
      </c>
      <c r="M77" s="114">
        <v>0</v>
      </c>
      <c r="N77" s="114">
        <v>0.61</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88.3</v>
      </c>
      <c r="D78" s="114">
        <v>75.599999999999994</v>
      </c>
      <c r="E78" s="114">
        <v>55.18</v>
      </c>
      <c r="F78" s="114">
        <v>82.78</v>
      </c>
      <c r="G78" s="114">
        <v>74.45</v>
      </c>
      <c r="H78" s="114">
        <v>41.17</v>
      </c>
      <c r="I78" s="114">
        <v>51.14</v>
      </c>
      <c r="J78" s="114">
        <v>47.44</v>
      </c>
      <c r="K78" s="114">
        <v>28.43</v>
      </c>
      <c r="L78" s="114">
        <v>68.64</v>
      </c>
      <c r="M78" s="114">
        <v>0.37</v>
      </c>
      <c r="N78" s="114">
        <v>35.85</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61.83</v>
      </c>
      <c r="D79" s="114">
        <v>66.11</v>
      </c>
      <c r="E79" s="114">
        <v>54.53</v>
      </c>
      <c r="F79" s="114">
        <v>51.16</v>
      </c>
      <c r="G79" s="114">
        <v>55.16</v>
      </c>
      <c r="H79" s="114">
        <v>55.21</v>
      </c>
      <c r="I79" s="114">
        <v>47.52</v>
      </c>
      <c r="J79" s="114">
        <v>54.38</v>
      </c>
      <c r="K79" s="114">
        <v>55.16</v>
      </c>
      <c r="L79" s="114">
        <v>58.26</v>
      </c>
      <c r="M79" s="114">
        <v>2.69</v>
      </c>
      <c r="N79" s="114">
        <v>4.71</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0.98</v>
      </c>
      <c r="D80" s="114">
        <v>0</v>
      </c>
      <c r="E80" s="114">
        <v>0.71</v>
      </c>
      <c r="F80" s="114">
        <v>0.6</v>
      </c>
      <c r="G80" s="114">
        <v>0.37</v>
      </c>
      <c r="H80" s="114">
        <v>0.49</v>
      </c>
      <c r="I80" s="114">
        <v>0.92</v>
      </c>
      <c r="J80" s="114">
        <v>0.44</v>
      </c>
      <c r="K80" s="114">
        <v>0.43</v>
      </c>
      <c r="L80" s="114">
        <v>1.32</v>
      </c>
      <c r="M80" s="114">
        <v>0.53</v>
      </c>
      <c r="N80" s="114">
        <v>0.18</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155.6</v>
      </c>
      <c r="D81" s="115">
        <v>143.47999999999999</v>
      </c>
      <c r="E81" s="115">
        <v>112.45</v>
      </c>
      <c r="F81" s="115">
        <v>136.46</v>
      </c>
      <c r="G81" s="115">
        <v>130.63999999999999</v>
      </c>
      <c r="H81" s="115">
        <v>97.51</v>
      </c>
      <c r="I81" s="115">
        <v>103.8</v>
      </c>
      <c r="J81" s="115">
        <v>104.87</v>
      </c>
      <c r="K81" s="115">
        <v>90.15</v>
      </c>
      <c r="L81" s="115">
        <v>128.65</v>
      </c>
      <c r="M81" s="115">
        <v>2.5499999999999998</v>
      </c>
      <c r="N81" s="115">
        <v>44.45</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74.489999999999995</v>
      </c>
      <c r="D82" s="114">
        <v>16.82</v>
      </c>
      <c r="E82" s="114">
        <v>20.79</v>
      </c>
      <c r="F82" s="114">
        <v>24.7</v>
      </c>
      <c r="G82" s="114">
        <v>15.98</v>
      </c>
      <c r="H82" s="114">
        <v>6.84</v>
      </c>
      <c r="I82" s="114">
        <v>4.7</v>
      </c>
      <c r="J82" s="114">
        <v>10.67</v>
      </c>
      <c r="K82" s="114">
        <v>17.489999999999998</v>
      </c>
      <c r="L82" s="114">
        <v>51.98</v>
      </c>
      <c r="M82" s="114">
        <v>0</v>
      </c>
      <c r="N82" s="114">
        <v>67.11</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0</v>
      </c>
      <c r="D83" s="114">
        <v>0</v>
      </c>
      <c r="E83" s="114">
        <v>0</v>
      </c>
      <c r="F83" s="114">
        <v>0</v>
      </c>
      <c r="G83" s="114">
        <v>0</v>
      </c>
      <c r="H83" s="114">
        <v>0</v>
      </c>
      <c r="I83" s="114">
        <v>0</v>
      </c>
      <c r="J83" s="114">
        <v>0</v>
      </c>
      <c r="K83" s="114">
        <v>0</v>
      </c>
      <c r="L83" s="114">
        <v>0</v>
      </c>
      <c r="M83" s="114">
        <v>0</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102.7</v>
      </c>
      <c r="D84" s="114">
        <v>0.98</v>
      </c>
      <c r="E84" s="114">
        <v>8.11</v>
      </c>
      <c r="F84" s="114">
        <v>5.0599999999999996</v>
      </c>
      <c r="G84" s="114">
        <v>5.96</v>
      </c>
      <c r="H84" s="114">
        <v>5.14</v>
      </c>
      <c r="I84" s="114">
        <v>5.58</v>
      </c>
      <c r="J84" s="114">
        <v>25.55</v>
      </c>
      <c r="K84" s="114">
        <v>8.76</v>
      </c>
      <c r="L84" s="114">
        <v>1.18</v>
      </c>
      <c r="M84" s="114">
        <v>0</v>
      </c>
      <c r="N84" s="114">
        <v>118.24</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0.27</v>
      </c>
      <c r="D85" s="114">
        <v>0</v>
      </c>
      <c r="E85" s="114">
        <v>0.3</v>
      </c>
      <c r="F85" s="114">
        <v>0.9</v>
      </c>
      <c r="G85" s="114">
        <v>1.82</v>
      </c>
      <c r="H85" s="114">
        <v>0</v>
      </c>
      <c r="I85" s="114">
        <v>0</v>
      </c>
      <c r="J85" s="114">
        <v>0</v>
      </c>
      <c r="K85" s="114">
        <v>0</v>
      </c>
      <c r="L85" s="114">
        <v>0.04</v>
      </c>
      <c r="M85" s="114">
        <v>0</v>
      </c>
      <c r="N85" s="114">
        <v>0.03</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176.93</v>
      </c>
      <c r="D86" s="115">
        <v>17.8</v>
      </c>
      <c r="E86" s="115">
        <v>28.6</v>
      </c>
      <c r="F86" s="115">
        <v>28.86</v>
      </c>
      <c r="G86" s="115">
        <v>20.11</v>
      </c>
      <c r="H86" s="115">
        <v>11.97</v>
      </c>
      <c r="I86" s="115">
        <v>10.28</v>
      </c>
      <c r="J86" s="115">
        <v>36.22</v>
      </c>
      <c r="K86" s="115">
        <v>26.25</v>
      </c>
      <c r="L86" s="115">
        <v>53.12</v>
      </c>
      <c r="M86" s="115">
        <v>0</v>
      </c>
      <c r="N86" s="115">
        <v>185.32</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332.52</v>
      </c>
      <c r="D87" s="115">
        <v>161.28</v>
      </c>
      <c r="E87" s="115">
        <v>141.06</v>
      </c>
      <c r="F87" s="115">
        <v>165.32</v>
      </c>
      <c r="G87" s="115">
        <v>150.75</v>
      </c>
      <c r="H87" s="115">
        <v>109.49</v>
      </c>
      <c r="I87" s="115">
        <v>114.08</v>
      </c>
      <c r="J87" s="115">
        <v>141.09</v>
      </c>
      <c r="K87" s="115">
        <v>116.4</v>
      </c>
      <c r="L87" s="115">
        <v>181.77</v>
      </c>
      <c r="M87" s="115">
        <v>2.5499999999999998</v>
      </c>
      <c r="N87" s="115">
        <v>229.76</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-65.59</v>
      </c>
      <c r="D88" s="115">
        <v>-112.3</v>
      </c>
      <c r="E88" s="115">
        <v>-29.52</v>
      </c>
      <c r="F88" s="115">
        <v>-13.79</v>
      </c>
      <c r="G88" s="115">
        <v>-9.1300000000000008</v>
      </c>
      <c r="H88" s="115">
        <v>10.37</v>
      </c>
      <c r="I88" s="115">
        <v>-10.75</v>
      </c>
      <c r="J88" s="115">
        <v>-30.65</v>
      </c>
      <c r="K88" s="115">
        <v>-0.59</v>
      </c>
      <c r="L88" s="115">
        <v>-102.11</v>
      </c>
      <c r="M88" s="115">
        <v>-2.92</v>
      </c>
      <c r="N88" s="115">
        <v>-23.47</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-39.36</v>
      </c>
      <c r="D89" s="116">
        <v>-81.739999999999995</v>
      </c>
      <c r="E89" s="116">
        <v>-8.94</v>
      </c>
      <c r="F89" s="116">
        <v>-3.36</v>
      </c>
      <c r="G89" s="116">
        <v>2.46</v>
      </c>
      <c r="H89" s="116">
        <v>15.44</v>
      </c>
      <c r="I89" s="116">
        <v>10</v>
      </c>
      <c r="J89" s="116">
        <v>-5.35</v>
      </c>
      <c r="K89" s="116">
        <v>-1.23</v>
      </c>
      <c r="L89" s="116">
        <v>-54.14</v>
      </c>
      <c r="M89" s="116">
        <v>-2.88</v>
      </c>
      <c r="N89" s="116">
        <v>-18.850000000000001</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0.26</v>
      </c>
      <c r="D90" s="114">
        <v>0</v>
      </c>
      <c r="E90" s="114">
        <v>0.32</v>
      </c>
      <c r="F90" s="114">
        <v>0</v>
      </c>
      <c r="G90" s="114">
        <v>1.88</v>
      </c>
      <c r="H90" s="114">
        <v>0.42</v>
      </c>
      <c r="I90" s="114">
        <v>0</v>
      </c>
      <c r="J90" s="114">
        <v>0</v>
      </c>
      <c r="K90" s="114">
        <v>0</v>
      </c>
      <c r="L90" s="114">
        <v>0</v>
      </c>
      <c r="M90" s="114">
        <v>0</v>
      </c>
      <c r="N90" s="114">
        <v>0</v>
      </c>
      <c r="O90" s="97"/>
      <c r="P90" s="97"/>
      <c r="Q90" s="97"/>
      <c r="R90" s="97"/>
      <c r="S90" s="97"/>
      <c r="T90" s="97"/>
      <c r="U90" s="97"/>
      <c r="V90" s="97"/>
      <c r="W90" s="97"/>
      <c r="X90" s="97"/>
      <c r="Y90" s="97"/>
      <c r="Z90" s="97"/>
      <c r="AA90" s="98"/>
    </row>
    <row r="91" spans="1:27" ht="11.1" customHeight="1">
      <c r="A91" s="69">
        <f>IF(B91&lt;&gt;"",COUNTA($B$19:B91),"")</f>
        <v>72</v>
      </c>
      <c r="B91" s="78" t="s">
        <v>106</v>
      </c>
      <c r="C91" s="114">
        <v>0.85</v>
      </c>
      <c r="D91" s="114">
        <v>1.19</v>
      </c>
      <c r="E91" s="114">
        <v>0.75</v>
      </c>
      <c r="F91" s="114">
        <v>1.69</v>
      </c>
      <c r="G91" s="114">
        <v>1.64</v>
      </c>
      <c r="H91" s="114">
        <v>1.1299999999999999</v>
      </c>
      <c r="I91" s="114">
        <v>1.42</v>
      </c>
      <c r="J91" s="114">
        <v>0.26</v>
      </c>
      <c r="K91" s="114">
        <v>0</v>
      </c>
      <c r="L91" s="114">
        <v>0</v>
      </c>
      <c r="M91" s="114">
        <v>0.04</v>
      </c>
      <c r="N91" s="114">
        <v>0</v>
      </c>
    </row>
  </sheetData>
  <mergeCells count="28">
    <mergeCell ref="C18:H18"/>
    <mergeCell ref="A4:A16"/>
    <mergeCell ref="B4:B16"/>
    <mergeCell ref="C4:C16"/>
    <mergeCell ref="D4:D16"/>
    <mergeCell ref="E4:E16"/>
    <mergeCell ref="A2:B3"/>
    <mergeCell ref="C2:H3"/>
    <mergeCell ref="I2:N3"/>
    <mergeCell ref="A1:B1"/>
    <mergeCell ref="C1:H1"/>
    <mergeCell ref="I1:N1"/>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191"/>
  <sheetViews>
    <sheetView zoomScale="140" zoomScaleNormal="140" workbookViewId="0">
      <selection sqref="A1:C1"/>
    </sheetView>
  </sheetViews>
  <sheetFormatPr baseColWidth="10" defaultColWidth="11.42578125" defaultRowHeight="12"/>
  <cols>
    <col min="1" max="1" width="12.5703125" style="16" customWidth="1"/>
    <col min="2" max="2" width="70.5703125" style="14" customWidth="1"/>
    <col min="3" max="3" width="8.5703125" style="11" customWidth="1"/>
    <col min="4" max="16384" width="11.42578125" style="12"/>
  </cols>
  <sheetData>
    <row r="1" spans="1:3" s="17" customFormat="1" ht="50.1" customHeight="1">
      <c r="A1" s="184" t="s">
        <v>642</v>
      </c>
      <c r="B1" s="184"/>
      <c r="C1" s="184"/>
    </row>
    <row r="2" spans="1:3" ht="11.45" customHeight="1">
      <c r="A2" s="183"/>
      <c r="B2" s="183"/>
      <c r="C2" s="11" t="s">
        <v>25</v>
      </c>
    </row>
    <row r="3" spans="1:3" ht="11.45" customHeight="1">
      <c r="A3" s="185" t="s">
        <v>643</v>
      </c>
      <c r="B3" s="185"/>
      <c r="C3" s="11">
        <v>3</v>
      </c>
    </row>
    <row r="4" spans="1:3" ht="11.45" customHeight="1">
      <c r="A4" s="185" t="s">
        <v>644</v>
      </c>
      <c r="B4" s="185"/>
      <c r="C4" s="11">
        <v>3</v>
      </c>
    </row>
    <row r="5" spans="1:3" ht="11.45" customHeight="1">
      <c r="A5" s="186" t="s">
        <v>645</v>
      </c>
      <c r="B5" s="186"/>
      <c r="C5" s="11">
        <v>4</v>
      </c>
    </row>
    <row r="6" spans="1:3" ht="11.45" customHeight="1">
      <c r="A6" s="186" t="s">
        <v>646</v>
      </c>
      <c r="B6" s="186"/>
      <c r="C6" s="11">
        <v>6</v>
      </c>
    </row>
    <row r="7" spans="1:3" ht="11.45" customHeight="1">
      <c r="A7" s="186" t="s">
        <v>647</v>
      </c>
      <c r="B7" s="186"/>
      <c r="C7" s="11">
        <v>12</v>
      </c>
    </row>
    <row r="8" spans="1:3" ht="11.45" customHeight="1">
      <c r="A8" s="183"/>
      <c r="B8" s="183"/>
    </row>
    <row r="9" spans="1:3" ht="23.1" customHeight="1">
      <c r="A9" s="13" t="s">
        <v>31</v>
      </c>
      <c r="B9" s="14" t="str">
        <f>"Auszahlungen und Einzahlungen der Gemeinden und Gemeindeverbände "&amp;Deckblatt!A7-1&amp;" und "&amp;Deckblatt!A7&amp;"  
  nach Arten"</f>
        <v>Auszahlungen und Einzahlungen der Gemeinden und Gemeindeverbände 2020 und 2021  
  nach Arten</v>
      </c>
      <c r="C9" s="11">
        <v>13</v>
      </c>
    </row>
    <row r="10" spans="1:3" ht="11.45" customHeight="1">
      <c r="A10" s="18"/>
      <c r="B10" s="18"/>
    </row>
    <row r="11" spans="1:3" ht="23.1" customHeight="1">
      <c r="A11" s="15" t="s">
        <v>45</v>
      </c>
      <c r="B11" s="14" t="str">
        <f>"Auszahlungen und Einzahlungen der Gemeinden und Gemeindeverbände "&amp;Deckblatt!A7&amp;"  
  nach Produktbereichen"</f>
        <v>Auszahlungen und Einzahlungen der Gemeinden und Gemeindeverbände 2021  
  nach Produktbereichen</v>
      </c>
    </row>
    <row r="12" spans="1:3" ht="11.45" customHeight="1">
      <c r="A12" s="15"/>
      <c r="B12" s="14" t="s">
        <v>648</v>
      </c>
      <c r="C12" s="11">
        <v>14</v>
      </c>
    </row>
    <row r="13" spans="1:3" ht="11.45" customHeight="1">
      <c r="A13" s="18"/>
      <c r="B13" s="18"/>
    </row>
    <row r="14" spans="1:3" ht="23.1" customHeight="1">
      <c r="A14" s="15" t="s">
        <v>33</v>
      </c>
      <c r="B14" s="14" t="str">
        <f>"Auszahlungen und Einzahlungen der Gemeinden und Gemeindeverbände "&amp;Deckblatt!A7&amp;"  
  nach Gebietskörperschaften"</f>
        <v>Auszahlungen und Einzahlungen der Gemeinden und Gemeindeverbände 2021  
  nach Gebietskörperschaften</v>
      </c>
    </row>
    <row r="15" spans="1:3" ht="11.45" customHeight="1">
      <c r="A15" s="15"/>
      <c r="B15" s="14" t="s">
        <v>648</v>
      </c>
      <c r="C15" s="11">
        <v>18</v>
      </c>
    </row>
    <row r="16" spans="1:3" ht="11.45" customHeight="1">
      <c r="A16" s="18"/>
      <c r="B16" s="18"/>
    </row>
    <row r="17" spans="1:3" ht="23.1" customHeight="1">
      <c r="A17" s="15" t="s">
        <v>62</v>
      </c>
      <c r="B17" s="14" t="str">
        <f>"Auszahlungen und Einzahlungen der Gemeinden und Gemeindeverbände "&amp;Deckblatt!A7&amp;"  
  nach Gebietskörperschaften und Produktbereichen"</f>
        <v>Auszahlungen und Einzahlungen der Gemeinden und Gemeindeverbände 2021  
  nach Gebietskörperschaften und Produktbereichen</v>
      </c>
    </row>
    <row r="18" spans="1:3" ht="11.45" customHeight="1">
      <c r="A18" s="15" t="s">
        <v>44</v>
      </c>
      <c r="B18" s="14" t="s">
        <v>649</v>
      </c>
      <c r="C18" s="11">
        <v>22</v>
      </c>
    </row>
    <row r="19" spans="1:3" ht="11.45" customHeight="1">
      <c r="A19" s="15" t="s">
        <v>46</v>
      </c>
      <c r="B19" s="14" t="s">
        <v>650</v>
      </c>
      <c r="C19" s="11">
        <v>26</v>
      </c>
    </row>
    <row r="20" spans="1:3" ht="11.45" customHeight="1">
      <c r="A20" s="15" t="s">
        <v>47</v>
      </c>
      <c r="B20" s="14" t="s">
        <v>651</v>
      </c>
      <c r="C20" s="11">
        <v>30</v>
      </c>
    </row>
    <row r="21" spans="1:3" ht="11.45" customHeight="1">
      <c r="A21" s="15" t="s">
        <v>48</v>
      </c>
      <c r="B21" s="14" t="s">
        <v>652</v>
      </c>
      <c r="C21" s="11">
        <v>34</v>
      </c>
    </row>
    <row r="22" spans="1:3" ht="11.45" customHeight="1">
      <c r="A22" s="15" t="s">
        <v>49</v>
      </c>
      <c r="B22" s="14" t="s">
        <v>653</v>
      </c>
      <c r="C22" s="11">
        <v>38</v>
      </c>
    </row>
    <row r="23" spans="1:3" ht="11.45" customHeight="1">
      <c r="A23" s="15" t="s">
        <v>138</v>
      </c>
      <c r="B23" s="14" t="s">
        <v>654</v>
      </c>
      <c r="C23" s="11">
        <v>42</v>
      </c>
    </row>
    <row r="24" spans="1:3" ht="11.45" customHeight="1">
      <c r="A24" s="15" t="s">
        <v>139</v>
      </c>
      <c r="B24" s="14" t="s">
        <v>655</v>
      </c>
      <c r="C24" s="11">
        <v>46</v>
      </c>
    </row>
    <row r="25" spans="1:3" ht="11.45" customHeight="1">
      <c r="A25" s="15" t="s">
        <v>50</v>
      </c>
      <c r="B25" s="14" t="s">
        <v>656</v>
      </c>
      <c r="C25" s="11">
        <v>50</v>
      </c>
    </row>
    <row r="26" spans="1:3" ht="23.1" customHeight="1">
      <c r="A26" s="15" t="s">
        <v>51</v>
      </c>
      <c r="B26" s="14" t="s">
        <v>657</v>
      </c>
      <c r="C26" s="11">
        <v>54</v>
      </c>
    </row>
    <row r="27" spans="1:3" ht="23.1" customHeight="1">
      <c r="A27" s="15" t="s">
        <v>52</v>
      </c>
      <c r="B27" s="14" t="s">
        <v>658</v>
      </c>
      <c r="C27" s="11">
        <v>58</v>
      </c>
    </row>
    <row r="28" spans="1:3" ht="11.45" customHeight="1">
      <c r="A28" s="15" t="s">
        <v>53</v>
      </c>
      <c r="B28" s="14" t="s">
        <v>659</v>
      </c>
      <c r="C28" s="11">
        <v>62</v>
      </c>
    </row>
    <row r="29" spans="1:3" ht="11.45" customHeight="1">
      <c r="A29" s="18"/>
      <c r="B29" s="18"/>
    </row>
    <row r="30" spans="1:3" ht="23.25" customHeight="1">
      <c r="A30" s="15" t="s">
        <v>65</v>
      </c>
      <c r="B30" s="14" t="str">
        <f>"Auszahlungen und Einzahlungen der Kreisverwaltungen, Amtsverwaltungen und kreisangehörigen  
   Gemeinden "&amp;Deckblatt!A7&amp;" nach Arten und Kreisen"</f>
        <v>Auszahlungen und Einzahlungen der Kreisverwaltungen, Amtsverwaltungen und kreisangehörigen  
   Gemeinden 2021 nach Arten und Kreisen</v>
      </c>
      <c r="C30" s="11">
        <v>66</v>
      </c>
    </row>
    <row r="31" spans="1:3" ht="11.45" customHeight="1">
      <c r="A31" s="18"/>
      <c r="B31" s="18"/>
    </row>
    <row r="32" spans="1:3" ht="24.75" customHeight="1">
      <c r="A32" s="15" t="s">
        <v>77</v>
      </c>
      <c r="B32" s="14"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row>
    <row r="33" spans="1:3" ht="11.45" customHeight="1">
      <c r="A33" s="16" t="s">
        <v>54</v>
      </c>
      <c r="B33" s="14" t="s">
        <v>660</v>
      </c>
      <c r="C33" s="11">
        <v>70</v>
      </c>
    </row>
    <row r="34" spans="1:3" ht="11.45" customHeight="1">
      <c r="A34" s="16" t="s">
        <v>55</v>
      </c>
      <c r="B34" s="14" t="s">
        <v>661</v>
      </c>
      <c r="C34" s="11">
        <v>74</v>
      </c>
    </row>
    <row r="35" spans="1:3" ht="11.45" customHeight="1">
      <c r="A35" s="16" t="s">
        <v>56</v>
      </c>
      <c r="B35" s="14" t="s">
        <v>662</v>
      </c>
      <c r="C35" s="11">
        <v>78</v>
      </c>
    </row>
    <row r="36" spans="1:3" ht="11.45" customHeight="1">
      <c r="A36" s="16" t="s">
        <v>57</v>
      </c>
      <c r="B36" s="14" t="s">
        <v>663</v>
      </c>
      <c r="C36" s="11">
        <v>82</v>
      </c>
    </row>
    <row r="37" spans="1:3" ht="11.45" customHeight="1">
      <c r="A37" s="16" t="s">
        <v>58</v>
      </c>
      <c r="B37" s="14" t="s">
        <v>664</v>
      </c>
      <c r="C37" s="11">
        <v>86</v>
      </c>
    </row>
    <row r="38" spans="1:3" ht="11.45" customHeight="1">
      <c r="A38" s="16" t="s">
        <v>59</v>
      </c>
      <c r="B38" s="14" t="s">
        <v>665</v>
      </c>
      <c r="C38" s="11">
        <v>90</v>
      </c>
    </row>
    <row r="39" spans="1:3" ht="11.45" customHeight="1">
      <c r="A39" s="18"/>
      <c r="B39" s="18"/>
    </row>
    <row r="40" spans="1:3" ht="23.1" customHeight="1">
      <c r="A40" s="15" t="s">
        <v>615</v>
      </c>
      <c r="B40" s="14" t="str">
        <f>"Auszahlungen und Einzahlungen der kreisfreien und großen kreisangehörigen Städte "&amp;Deckblatt!A7&amp;"  
  nach Produktbereichen"</f>
        <v>Auszahlungen und Einzahlungen der kreisfreien und großen kreisangehörigen Städte 2021  
  nach Produktbereichen</v>
      </c>
    </row>
    <row r="41" spans="1:3" ht="11.45" customHeight="1">
      <c r="A41" s="16" t="s">
        <v>616</v>
      </c>
      <c r="B41" s="14" t="s">
        <v>666</v>
      </c>
      <c r="C41" s="11">
        <v>94</v>
      </c>
    </row>
    <row r="42" spans="1:3" ht="11.45" customHeight="1">
      <c r="A42" s="16" t="s">
        <v>617</v>
      </c>
      <c r="B42" s="14" t="s">
        <v>667</v>
      </c>
      <c r="C42" s="11">
        <v>98</v>
      </c>
    </row>
    <row r="43" spans="1:3" ht="11.45" customHeight="1">
      <c r="A43" s="16" t="s">
        <v>618</v>
      </c>
      <c r="B43" s="14" t="s">
        <v>668</v>
      </c>
      <c r="C43" s="11">
        <v>102</v>
      </c>
    </row>
    <row r="44" spans="1:3" ht="11.45" customHeight="1">
      <c r="A44" s="16" t="s">
        <v>619</v>
      </c>
      <c r="B44" s="14" t="s">
        <v>669</v>
      </c>
      <c r="C44" s="11">
        <v>106</v>
      </c>
    </row>
    <row r="45" spans="1:3" ht="11.45" customHeight="1">
      <c r="A45" s="16" t="s">
        <v>620</v>
      </c>
      <c r="B45" s="14" t="s">
        <v>670</v>
      </c>
      <c r="C45" s="11">
        <v>110</v>
      </c>
    </row>
    <row r="46" spans="1:3" ht="11.45" customHeight="1">
      <c r="A46" s="16" t="s">
        <v>621</v>
      </c>
      <c r="B46" s="14" t="s">
        <v>671</v>
      </c>
      <c r="C46" s="11">
        <v>114</v>
      </c>
    </row>
    <row r="47" spans="1:3" ht="11.45" customHeight="1">
      <c r="A47" s="18"/>
      <c r="B47" s="18"/>
    </row>
    <row r="48" spans="1:3" ht="23.1" customHeight="1">
      <c r="A48" s="15" t="s">
        <v>622</v>
      </c>
      <c r="B48" s="14" t="str">
        <f>"Auszahlungen und Einzahlungen der Kreisverwaltungen "&amp;Deckblatt!A7&amp;"   
  nach Produktbereichen"</f>
        <v>Auszahlungen und Einzahlungen der Kreisverwaltungen 2021   
  nach Produktbereichen</v>
      </c>
    </row>
    <row r="49" spans="1:3" ht="11.45" customHeight="1">
      <c r="A49" s="16" t="s">
        <v>623</v>
      </c>
      <c r="B49" s="14" t="s">
        <v>660</v>
      </c>
      <c r="C49" s="11">
        <v>118</v>
      </c>
    </row>
    <row r="50" spans="1:3" ht="11.45" customHeight="1">
      <c r="A50" s="16" t="s">
        <v>624</v>
      </c>
      <c r="B50" s="14" t="s">
        <v>661</v>
      </c>
      <c r="C50" s="11">
        <v>122</v>
      </c>
    </row>
    <row r="51" spans="1:3" ht="11.45" customHeight="1">
      <c r="A51" s="16" t="s">
        <v>625</v>
      </c>
      <c r="B51" s="14" t="s">
        <v>662</v>
      </c>
      <c r="C51" s="11">
        <v>126</v>
      </c>
    </row>
    <row r="52" spans="1:3" ht="11.45" customHeight="1">
      <c r="A52" s="16" t="s">
        <v>626</v>
      </c>
      <c r="B52" s="14" t="s">
        <v>663</v>
      </c>
      <c r="C52" s="11">
        <v>130</v>
      </c>
    </row>
    <row r="53" spans="1:3" ht="11.45" customHeight="1">
      <c r="A53" s="16" t="s">
        <v>627</v>
      </c>
      <c r="B53" s="14" t="s">
        <v>664</v>
      </c>
      <c r="C53" s="11">
        <v>134</v>
      </c>
    </row>
    <row r="54" spans="1:3" ht="11.45" customHeight="1">
      <c r="A54" s="16" t="s">
        <v>628</v>
      </c>
      <c r="B54" s="14" t="s">
        <v>665</v>
      </c>
      <c r="C54" s="11">
        <v>138</v>
      </c>
    </row>
    <row r="55" spans="1:3" ht="11.45" customHeight="1"/>
    <row r="56" spans="1:3" ht="11.45" customHeight="1"/>
    <row r="57" spans="1:3" ht="11.45" customHeight="1"/>
    <row r="58" spans="1:3" ht="11.45" customHeight="1"/>
    <row r="59" spans="1:3" ht="11.45" customHeight="1"/>
    <row r="60" spans="1:3" ht="11.45" customHeight="1"/>
    <row r="61" spans="1:3" ht="11.45" customHeight="1"/>
    <row r="62" spans="1:3" ht="11.45" customHeight="1"/>
    <row r="63" spans="1:3" ht="11.45" customHeight="1"/>
    <row r="64" spans="1:3"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sheetData>
  <mergeCells count="8">
    <mergeCell ref="A8:B8"/>
    <mergeCell ref="A1:C1"/>
    <mergeCell ref="A2:B2"/>
    <mergeCell ref="A3:B3"/>
    <mergeCell ref="A4:B4"/>
    <mergeCell ref="A7:B7"/>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AA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62</v>
      </c>
      <c r="B1" s="219"/>
      <c r="C1" s="220" t="str">
        <f>"Auszahlungen und Einzahlungen 
der Gemeinden und Gemeindeverbände "&amp;Deckblatt!A7&amp;"  
nach Gebietskörperschaften und Produktbereichen"</f>
        <v>Auszahlungen und Einzahlungen 
der Gemeinden und Gemeindeverbände 2021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2021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53</v>
      </c>
      <c r="B2" s="219"/>
      <c r="C2" s="220" t="s">
        <v>137</v>
      </c>
      <c r="D2" s="220"/>
      <c r="E2" s="220"/>
      <c r="F2" s="220"/>
      <c r="G2" s="220"/>
      <c r="H2" s="221"/>
      <c r="I2" s="229" t="s">
        <v>137</v>
      </c>
      <c r="J2" s="230"/>
      <c r="K2" s="230"/>
      <c r="L2" s="230"/>
      <c r="M2" s="230"/>
      <c r="N2" s="23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9"/>
      <c r="J3" s="230"/>
      <c r="K3" s="230"/>
      <c r="L3" s="230"/>
      <c r="M3" s="230"/>
      <c r="N3" s="231"/>
      <c r="O3" s="93"/>
      <c r="P3" s="93"/>
      <c r="Q3" s="93"/>
      <c r="R3" s="93"/>
      <c r="S3" s="93"/>
      <c r="T3" s="93"/>
      <c r="U3" s="93"/>
      <c r="V3" s="93"/>
      <c r="W3" s="93"/>
      <c r="X3" s="93"/>
      <c r="Y3" s="93"/>
      <c r="Z3" s="93"/>
      <c r="AA3" s="93"/>
    </row>
    <row r="4" spans="1:27"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3"/>
      <c r="P4" s="93"/>
      <c r="Q4" s="93"/>
      <c r="R4" s="93"/>
      <c r="S4" s="93"/>
      <c r="T4" s="93"/>
      <c r="U4" s="93"/>
      <c r="V4" s="93"/>
      <c r="W4" s="93"/>
      <c r="X4" s="93"/>
      <c r="Y4" s="93"/>
      <c r="Z4" s="93"/>
      <c r="AA4" s="93"/>
    </row>
    <row r="5" spans="1:27" s="74" customFormat="1" ht="11.45" customHeight="1">
      <c r="A5" s="206"/>
      <c r="B5" s="207"/>
      <c r="C5" s="207"/>
      <c r="D5" s="211"/>
      <c r="E5" s="211"/>
      <c r="F5" s="215"/>
      <c r="G5" s="215"/>
      <c r="H5" s="214"/>
      <c r="I5" s="223"/>
      <c r="J5" s="215"/>
      <c r="K5" s="215"/>
      <c r="L5" s="215"/>
      <c r="M5" s="215"/>
      <c r="N5" s="214"/>
      <c r="O5" s="93"/>
      <c r="P5" s="93"/>
      <c r="Q5" s="93"/>
      <c r="R5" s="93"/>
      <c r="S5" s="93"/>
      <c r="T5" s="93"/>
      <c r="U5" s="93"/>
      <c r="V5" s="93"/>
      <c r="W5" s="93"/>
      <c r="X5" s="93"/>
      <c r="Y5" s="93"/>
      <c r="Z5" s="93"/>
      <c r="AA5" s="93"/>
    </row>
    <row r="6" spans="1:27" s="74" customFormat="1" ht="11.45" customHeight="1">
      <c r="A6" s="206"/>
      <c r="B6" s="207"/>
      <c r="C6" s="207"/>
      <c r="D6" s="211"/>
      <c r="E6" s="211"/>
      <c r="F6" s="211" t="s">
        <v>4</v>
      </c>
      <c r="G6" s="211" t="s">
        <v>36</v>
      </c>
      <c r="H6" s="210" t="s">
        <v>37</v>
      </c>
      <c r="I6" s="206" t="s">
        <v>38</v>
      </c>
      <c r="J6" s="211" t="s">
        <v>39</v>
      </c>
      <c r="K6" s="211" t="s">
        <v>40</v>
      </c>
      <c r="L6" s="211" t="s">
        <v>41</v>
      </c>
      <c r="M6" s="215"/>
      <c r="N6" s="214"/>
      <c r="O6" s="93"/>
      <c r="P6" s="93"/>
      <c r="Q6" s="93"/>
      <c r="R6" s="93"/>
      <c r="S6" s="93"/>
      <c r="T6" s="93"/>
      <c r="U6" s="93"/>
      <c r="V6" s="93"/>
      <c r="W6" s="93"/>
      <c r="X6" s="93"/>
      <c r="Y6" s="93"/>
      <c r="Z6" s="93"/>
      <c r="AA6" s="93"/>
    </row>
    <row r="7" spans="1:27" s="74" customFormat="1" ht="11.45" customHeight="1">
      <c r="A7" s="206"/>
      <c r="B7" s="207"/>
      <c r="C7" s="207"/>
      <c r="D7" s="211"/>
      <c r="E7" s="211"/>
      <c r="F7" s="211"/>
      <c r="G7" s="211"/>
      <c r="H7" s="210"/>
      <c r="I7" s="206"/>
      <c r="J7" s="211"/>
      <c r="K7" s="211"/>
      <c r="L7" s="211"/>
      <c r="M7" s="215"/>
      <c r="N7" s="214"/>
      <c r="O7" s="93"/>
      <c r="P7" s="93"/>
      <c r="Q7" s="93"/>
      <c r="R7" s="93"/>
      <c r="S7" s="93"/>
      <c r="T7" s="93"/>
      <c r="U7" s="93"/>
      <c r="V7" s="93"/>
      <c r="W7" s="93"/>
      <c r="X7" s="93"/>
      <c r="Y7" s="93"/>
      <c r="Z7" s="93"/>
      <c r="AA7" s="93"/>
    </row>
    <row r="8" spans="1:27" s="74" customFormat="1" ht="11.45" customHeight="1">
      <c r="A8" s="206"/>
      <c r="B8" s="207"/>
      <c r="C8" s="207"/>
      <c r="D8" s="211"/>
      <c r="E8" s="211"/>
      <c r="F8" s="211"/>
      <c r="G8" s="211"/>
      <c r="H8" s="210"/>
      <c r="I8" s="206"/>
      <c r="J8" s="211"/>
      <c r="K8" s="211"/>
      <c r="L8" s="211"/>
      <c r="M8" s="215"/>
      <c r="N8" s="214"/>
      <c r="O8" s="93"/>
      <c r="P8" s="93"/>
      <c r="Q8" s="93"/>
      <c r="R8" s="93"/>
      <c r="S8" s="93"/>
      <c r="T8" s="93"/>
      <c r="U8" s="93"/>
      <c r="V8" s="93"/>
      <c r="W8" s="93"/>
      <c r="X8" s="93"/>
      <c r="Y8" s="93"/>
      <c r="Z8" s="93"/>
      <c r="AA8" s="93"/>
    </row>
    <row r="9" spans="1:27" s="74" customFormat="1" ht="11.45" customHeight="1">
      <c r="A9" s="206"/>
      <c r="B9" s="207"/>
      <c r="C9" s="207"/>
      <c r="D9" s="211"/>
      <c r="E9" s="211"/>
      <c r="F9" s="211"/>
      <c r="G9" s="211"/>
      <c r="H9" s="210"/>
      <c r="I9" s="206"/>
      <c r="J9" s="211"/>
      <c r="K9" s="211"/>
      <c r="L9" s="211"/>
      <c r="M9" s="215"/>
      <c r="N9" s="214"/>
      <c r="O9" s="93"/>
      <c r="P9" s="93"/>
      <c r="Q9" s="93"/>
      <c r="R9" s="93"/>
      <c r="S9" s="93"/>
      <c r="T9" s="93"/>
      <c r="U9" s="93"/>
      <c r="V9" s="93"/>
      <c r="W9" s="93"/>
      <c r="X9" s="93"/>
      <c r="Y9" s="93"/>
      <c r="Z9" s="93"/>
      <c r="AA9" s="93"/>
    </row>
    <row r="10" spans="1:27" s="74" customFormat="1" ht="11.45" customHeight="1">
      <c r="A10" s="206"/>
      <c r="B10" s="207"/>
      <c r="C10" s="207"/>
      <c r="D10" s="211"/>
      <c r="E10" s="211"/>
      <c r="F10" s="211"/>
      <c r="G10" s="211"/>
      <c r="H10" s="210"/>
      <c r="I10" s="206"/>
      <c r="J10" s="211"/>
      <c r="K10" s="211"/>
      <c r="L10" s="211"/>
      <c r="M10" s="215"/>
      <c r="N10" s="214"/>
      <c r="O10" s="93"/>
      <c r="P10" s="93"/>
      <c r="Q10" s="93"/>
      <c r="R10" s="93"/>
      <c r="S10" s="93"/>
      <c r="T10" s="93"/>
      <c r="U10" s="93"/>
      <c r="V10" s="93"/>
      <c r="W10" s="93"/>
      <c r="X10" s="93"/>
      <c r="Y10" s="93"/>
      <c r="Z10" s="93"/>
      <c r="AA10" s="93"/>
    </row>
    <row r="11" spans="1:27" ht="11.45" customHeight="1">
      <c r="A11" s="206"/>
      <c r="B11" s="207"/>
      <c r="C11" s="207"/>
      <c r="D11" s="211"/>
      <c r="E11" s="211"/>
      <c r="F11" s="211"/>
      <c r="G11" s="211"/>
      <c r="H11" s="210"/>
      <c r="I11" s="206"/>
      <c r="J11" s="211"/>
      <c r="K11" s="211"/>
      <c r="L11" s="211"/>
      <c r="M11" s="215"/>
      <c r="N11" s="214"/>
    </row>
    <row r="12" spans="1:27" ht="11.45" customHeight="1">
      <c r="A12" s="206"/>
      <c r="B12" s="207"/>
      <c r="C12" s="207"/>
      <c r="D12" s="211"/>
      <c r="E12" s="211"/>
      <c r="F12" s="211"/>
      <c r="G12" s="211"/>
      <c r="H12" s="210"/>
      <c r="I12" s="206"/>
      <c r="J12" s="211"/>
      <c r="K12" s="211"/>
      <c r="L12" s="211"/>
      <c r="M12" s="215"/>
      <c r="N12" s="214"/>
    </row>
    <row r="13" spans="1:27" ht="11.45" customHeight="1">
      <c r="A13" s="206"/>
      <c r="B13" s="207"/>
      <c r="C13" s="207"/>
      <c r="D13" s="211"/>
      <c r="E13" s="211"/>
      <c r="F13" s="211"/>
      <c r="G13" s="211"/>
      <c r="H13" s="210"/>
      <c r="I13" s="206"/>
      <c r="J13" s="211"/>
      <c r="K13" s="211"/>
      <c r="L13" s="211"/>
      <c r="M13" s="215"/>
      <c r="N13" s="214"/>
    </row>
    <row r="14" spans="1:27" ht="11.45" customHeight="1">
      <c r="A14" s="206"/>
      <c r="B14" s="207"/>
      <c r="C14" s="207"/>
      <c r="D14" s="211"/>
      <c r="E14" s="211"/>
      <c r="F14" s="211" t="s">
        <v>1</v>
      </c>
      <c r="G14" s="211"/>
      <c r="H14" s="210"/>
      <c r="I14" s="206" t="s">
        <v>1</v>
      </c>
      <c r="J14" s="211"/>
      <c r="K14" s="211"/>
      <c r="L14" s="211"/>
      <c r="M14" s="215"/>
      <c r="N14" s="214"/>
    </row>
    <row r="15" spans="1:27" ht="11.45" customHeight="1">
      <c r="A15" s="206"/>
      <c r="B15" s="207"/>
      <c r="C15" s="207"/>
      <c r="D15" s="211"/>
      <c r="E15" s="211"/>
      <c r="F15" s="211"/>
      <c r="G15" s="211"/>
      <c r="H15" s="210"/>
      <c r="I15" s="206"/>
      <c r="J15" s="211"/>
      <c r="K15" s="211"/>
      <c r="L15" s="211"/>
      <c r="M15" s="215"/>
      <c r="N15" s="214"/>
    </row>
    <row r="16" spans="1:27" ht="11.45" customHeight="1">
      <c r="A16" s="206"/>
      <c r="B16" s="207"/>
      <c r="C16" s="207"/>
      <c r="D16" s="211"/>
      <c r="E16" s="211"/>
      <c r="F16" s="211"/>
      <c r="G16" s="211"/>
      <c r="H16" s="210"/>
      <c r="I16" s="206"/>
      <c r="J16" s="211"/>
      <c r="K16" s="211"/>
      <c r="L16" s="211"/>
      <c r="M16" s="215"/>
      <c r="N16" s="21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16" t="s">
        <v>60</v>
      </c>
      <c r="D18" s="217"/>
      <c r="E18" s="217"/>
      <c r="F18" s="217"/>
      <c r="G18" s="217"/>
      <c r="H18" s="217"/>
      <c r="I18" s="217" t="s">
        <v>60</v>
      </c>
      <c r="J18" s="217"/>
      <c r="K18" s="217"/>
      <c r="L18" s="217"/>
      <c r="M18" s="217"/>
      <c r="N18" s="217"/>
      <c r="O18" s="95"/>
      <c r="P18" s="95"/>
      <c r="Q18" s="95"/>
      <c r="R18" s="95"/>
      <c r="S18" s="95"/>
      <c r="T18" s="95"/>
      <c r="U18" s="95"/>
      <c r="V18" s="95"/>
      <c r="W18" s="95"/>
      <c r="X18" s="95"/>
      <c r="Y18" s="95"/>
      <c r="Z18" s="95"/>
      <c r="AA18" s="96"/>
    </row>
    <row r="19" spans="1:27" s="71" customFormat="1" ht="11.1" customHeight="1">
      <c r="A19" s="69">
        <f>IF(B19&lt;&gt;"",COUNTA($B$19:B19),"")</f>
        <v>1</v>
      </c>
      <c r="B19" s="78" t="s">
        <v>78</v>
      </c>
      <c r="C19" s="111">
        <v>0</v>
      </c>
      <c r="D19" s="111">
        <v>0</v>
      </c>
      <c r="E19" s="111">
        <v>0</v>
      </c>
      <c r="F19" s="111">
        <v>0</v>
      </c>
      <c r="G19" s="111">
        <v>0</v>
      </c>
      <c r="H19" s="111">
        <v>0</v>
      </c>
      <c r="I19" s="111">
        <v>0</v>
      </c>
      <c r="J19" s="111">
        <v>0</v>
      </c>
      <c r="K19" s="111">
        <v>0</v>
      </c>
      <c r="L19" s="111">
        <v>0</v>
      </c>
      <c r="M19" s="111">
        <v>0</v>
      </c>
      <c r="N19" s="111">
        <v>0</v>
      </c>
      <c r="O19" s="95"/>
      <c r="P19" s="95"/>
      <c r="Q19" s="95"/>
      <c r="R19" s="95"/>
      <c r="S19" s="95"/>
      <c r="T19" s="95"/>
      <c r="U19" s="95"/>
      <c r="V19" s="95"/>
      <c r="W19" s="95"/>
      <c r="X19" s="95"/>
      <c r="Y19" s="95"/>
      <c r="Z19" s="95"/>
      <c r="AA19" s="96"/>
    </row>
    <row r="20" spans="1:27" s="71" customFormat="1" ht="11.1" customHeight="1">
      <c r="A20" s="69">
        <f>IF(B20&lt;&gt;"",COUNTA($B$19:B20),"")</f>
        <v>2</v>
      </c>
      <c r="B20" s="78" t="s">
        <v>79</v>
      </c>
      <c r="C20" s="111">
        <v>69</v>
      </c>
      <c r="D20" s="111">
        <v>0</v>
      </c>
      <c r="E20" s="111">
        <v>69</v>
      </c>
      <c r="F20" s="111">
        <v>0</v>
      </c>
      <c r="G20" s="111">
        <v>31</v>
      </c>
      <c r="H20" s="111">
        <v>27</v>
      </c>
      <c r="I20" s="111">
        <v>12</v>
      </c>
      <c r="J20" s="111">
        <v>0</v>
      </c>
      <c r="K20" s="111">
        <v>0</v>
      </c>
      <c r="L20" s="111">
        <v>0</v>
      </c>
      <c r="M20" s="111">
        <v>0</v>
      </c>
      <c r="N20" s="111">
        <v>0</v>
      </c>
      <c r="O20" s="95"/>
      <c r="P20" s="95"/>
      <c r="Q20" s="95"/>
      <c r="R20" s="95"/>
      <c r="S20" s="95"/>
      <c r="T20" s="95"/>
      <c r="U20" s="95"/>
      <c r="V20" s="95"/>
      <c r="W20" s="95"/>
      <c r="X20" s="95"/>
      <c r="Y20" s="95"/>
      <c r="Z20" s="95"/>
      <c r="AA20" s="96"/>
    </row>
    <row r="21" spans="1:27" s="71" customFormat="1" ht="21.6" customHeight="1">
      <c r="A21" s="69">
        <f>IF(B21&lt;&gt;"",COUNTA($B$19:B21),"")</f>
        <v>3</v>
      </c>
      <c r="B21" s="79" t="s">
        <v>638</v>
      </c>
      <c r="C21" s="111">
        <v>0</v>
      </c>
      <c r="D21" s="111">
        <v>0</v>
      </c>
      <c r="E21" s="111">
        <v>0</v>
      </c>
      <c r="F21" s="111">
        <v>0</v>
      </c>
      <c r="G21" s="111">
        <v>0</v>
      </c>
      <c r="H21" s="111">
        <v>0</v>
      </c>
      <c r="I21" s="111">
        <v>0</v>
      </c>
      <c r="J21" s="111">
        <v>0</v>
      </c>
      <c r="K21" s="111">
        <v>0</v>
      </c>
      <c r="L21" s="111">
        <v>0</v>
      </c>
      <c r="M21" s="111">
        <v>0</v>
      </c>
      <c r="N21" s="111">
        <v>0</v>
      </c>
      <c r="O21" s="95"/>
      <c r="P21" s="95"/>
      <c r="Q21" s="95"/>
      <c r="R21" s="95"/>
      <c r="S21" s="95"/>
      <c r="T21" s="95"/>
      <c r="U21" s="95"/>
      <c r="V21" s="95"/>
      <c r="W21" s="95"/>
      <c r="X21" s="95"/>
      <c r="Y21" s="95"/>
      <c r="Z21" s="95"/>
      <c r="AA21" s="96"/>
    </row>
    <row r="22" spans="1:27" s="71" customFormat="1" ht="11.1" customHeight="1">
      <c r="A22" s="69">
        <f>IF(B22&lt;&gt;"",COUNTA($B$19:B22),"")</f>
        <v>4</v>
      </c>
      <c r="B22" s="78" t="s">
        <v>80</v>
      </c>
      <c r="C22" s="111">
        <v>15971</v>
      </c>
      <c r="D22" s="111">
        <v>2071</v>
      </c>
      <c r="E22" s="111">
        <v>8648</v>
      </c>
      <c r="F22" s="111">
        <v>334</v>
      </c>
      <c r="G22" s="111">
        <v>699</v>
      </c>
      <c r="H22" s="111">
        <v>997</v>
      </c>
      <c r="I22" s="111">
        <v>568</v>
      </c>
      <c r="J22" s="111">
        <v>1314</v>
      </c>
      <c r="K22" s="111">
        <v>589</v>
      </c>
      <c r="L22" s="111">
        <v>4148</v>
      </c>
      <c r="M22" s="111">
        <v>74</v>
      </c>
      <c r="N22" s="111">
        <v>5177</v>
      </c>
      <c r="O22" s="95"/>
      <c r="P22" s="95"/>
      <c r="Q22" s="95"/>
      <c r="R22" s="95"/>
      <c r="S22" s="95"/>
      <c r="T22" s="95"/>
      <c r="U22" s="95"/>
      <c r="V22" s="95"/>
      <c r="W22" s="95"/>
      <c r="X22" s="95"/>
      <c r="Y22" s="95"/>
      <c r="Z22" s="95"/>
      <c r="AA22" s="96"/>
    </row>
    <row r="23" spans="1:27" s="71" customFormat="1" ht="11.1" customHeight="1">
      <c r="A23" s="69">
        <f>IF(B23&lt;&gt;"",COUNTA($B$19:B23),"")</f>
        <v>5</v>
      </c>
      <c r="B23" s="78" t="s">
        <v>81</v>
      </c>
      <c r="C23" s="111">
        <v>757488</v>
      </c>
      <c r="D23" s="111">
        <v>1120</v>
      </c>
      <c r="E23" s="111">
        <v>754658</v>
      </c>
      <c r="F23" s="111">
        <v>49898</v>
      </c>
      <c r="G23" s="111">
        <v>113906</v>
      </c>
      <c r="H23" s="111">
        <v>151508</v>
      </c>
      <c r="I23" s="111">
        <v>93199</v>
      </c>
      <c r="J23" s="111">
        <v>122707</v>
      </c>
      <c r="K23" s="111">
        <v>73276</v>
      </c>
      <c r="L23" s="111">
        <v>150164</v>
      </c>
      <c r="M23" s="111">
        <v>1329</v>
      </c>
      <c r="N23" s="111">
        <v>381</v>
      </c>
      <c r="O23" s="95"/>
      <c r="P23" s="95"/>
      <c r="Q23" s="95"/>
      <c r="R23" s="95"/>
      <c r="S23" s="95"/>
      <c r="T23" s="95"/>
      <c r="U23" s="95"/>
      <c r="V23" s="95"/>
      <c r="W23" s="95"/>
      <c r="X23" s="95"/>
      <c r="Y23" s="95"/>
      <c r="Z23" s="95"/>
      <c r="AA23" s="96"/>
    </row>
    <row r="24" spans="1:27" s="71" customFormat="1" ht="11.1" customHeight="1">
      <c r="A24" s="69">
        <f>IF(B24&lt;&gt;"",COUNTA($B$19:B24),"")</f>
        <v>6</v>
      </c>
      <c r="B24" s="78" t="s">
        <v>82</v>
      </c>
      <c r="C24" s="111">
        <v>743934</v>
      </c>
      <c r="D24" s="111">
        <v>0</v>
      </c>
      <c r="E24" s="111">
        <v>1557</v>
      </c>
      <c r="F24" s="111">
        <v>54</v>
      </c>
      <c r="G24" s="111">
        <v>161</v>
      </c>
      <c r="H24" s="111">
        <v>245</v>
      </c>
      <c r="I24" s="111">
        <v>3</v>
      </c>
      <c r="J24" s="111">
        <v>0</v>
      </c>
      <c r="K24" s="111">
        <v>1064</v>
      </c>
      <c r="L24" s="111">
        <v>31</v>
      </c>
      <c r="M24" s="111">
        <v>153974</v>
      </c>
      <c r="N24" s="111">
        <v>588403</v>
      </c>
      <c r="O24" s="95"/>
      <c r="P24" s="95"/>
      <c r="Q24" s="95"/>
      <c r="R24" s="95"/>
      <c r="S24" s="95"/>
      <c r="T24" s="95"/>
      <c r="U24" s="95"/>
      <c r="V24" s="95"/>
      <c r="W24" s="95"/>
      <c r="X24" s="95"/>
      <c r="Y24" s="95"/>
      <c r="Z24" s="95"/>
      <c r="AA24" s="96"/>
    </row>
    <row r="25" spans="1:27" s="71" customFormat="1" ht="20.100000000000001" customHeight="1">
      <c r="A25" s="70">
        <f>IF(B25&lt;&gt;"",COUNTA($B$19:B25),"")</f>
        <v>7</v>
      </c>
      <c r="B25" s="80" t="s">
        <v>83</v>
      </c>
      <c r="C25" s="113">
        <v>29593</v>
      </c>
      <c r="D25" s="113">
        <v>3190</v>
      </c>
      <c r="E25" s="113">
        <v>761818</v>
      </c>
      <c r="F25" s="113">
        <v>50177</v>
      </c>
      <c r="G25" s="113">
        <v>114475</v>
      </c>
      <c r="H25" s="113">
        <v>152287</v>
      </c>
      <c r="I25" s="113">
        <v>93775</v>
      </c>
      <c r="J25" s="113">
        <v>124021</v>
      </c>
      <c r="K25" s="113">
        <v>72801</v>
      </c>
      <c r="L25" s="113">
        <v>154280</v>
      </c>
      <c r="M25" s="113">
        <v>-152571</v>
      </c>
      <c r="N25" s="113">
        <v>-582844</v>
      </c>
      <c r="O25" s="95"/>
      <c r="P25" s="95"/>
      <c r="Q25" s="95"/>
      <c r="R25" s="95"/>
      <c r="S25" s="95"/>
      <c r="T25" s="95"/>
      <c r="U25" s="95"/>
      <c r="V25" s="95"/>
      <c r="W25" s="95"/>
      <c r="X25" s="95"/>
      <c r="Y25" s="95"/>
      <c r="Z25" s="95"/>
      <c r="AA25" s="96"/>
    </row>
    <row r="26" spans="1:27" s="71" customFormat="1" ht="21.6" customHeight="1">
      <c r="A26" s="69">
        <f>IF(B26&lt;&gt;"",COUNTA($B$19:B26),"")</f>
        <v>8</v>
      </c>
      <c r="B26" s="79" t="s">
        <v>84</v>
      </c>
      <c r="C26" s="111">
        <v>0</v>
      </c>
      <c r="D26" s="111">
        <v>0</v>
      </c>
      <c r="E26" s="111">
        <v>0</v>
      </c>
      <c r="F26" s="111">
        <v>0</v>
      </c>
      <c r="G26" s="111">
        <v>0</v>
      </c>
      <c r="H26" s="111">
        <v>0</v>
      </c>
      <c r="I26" s="111">
        <v>0</v>
      </c>
      <c r="J26" s="111">
        <v>0</v>
      </c>
      <c r="K26" s="111">
        <v>0</v>
      </c>
      <c r="L26" s="111">
        <v>0</v>
      </c>
      <c r="M26" s="111">
        <v>0</v>
      </c>
      <c r="N26" s="111">
        <v>0</v>
      </c>
      <c r="O26" s="95"/>
      <c r="P26" s="95"/>
      <c r="Q26" s="95"/>
      <c r="R26" s="95"/>
      <c r="S26" s="95"/>
      <c r="T26" s="95"/>
      <c r="U26" s="95"/>
      <c r="V26" s="95"/>
      <c r="W26" s="95"/>
      <c r="X26" s="95"/>
      <c r="Y26" s="95"/>
      <c r="Z26" s="95"/>
      <c r="AA26" s="96"/>
    </row>
    <row r="27" spans="1:27" s="71" customFormat="1" ht="11.1" customHeight="1">
      <c r="A27" s="69">
        <f>IF(B27&lt;&gt;"",COUNTA($B$19:B27),"")</f>
        <v>9</v>
      </c>
      <c r="B27" s="78" t="s">
        <v>85</v>
      </c>
      <c r="C27" s="111">
        <v>0</v>
      </c>
      <c r="D27" s="111">
        <v>0</v>
      </c>
      <c r="E27" s="111">
        <v>0</v>
      </c>
      <c r="F27" s="111">
        <v>0</v>
      </c>
      <c r="G27" s="111">
        <v>0</v>
      </c>
      <c r="H27" s="111">
        <v>0</v>
      </c>
      <c r="I27" s="111">
        <v>0</v>
      </c>
      <c r="J27" s="111">
        <v>0</v>
      </c>
      <c r="K27" s="111">
        <v>0</v>
      </c>
      <c r="L27" s="111">
        <v>0</v>
      </c>
      <c r="M27" s="111">
        <v>0</v>
      </c>
      <c r="N27" s="111">
        <v>0</v>
      </c>
      <c r="O27" s="95"/>
      <c r="P27" s="95"/>
      <c r="Q27" s="95"/>
      <c r="R27" s="95"/>
      <c r="S27" s="95"/>
      <c r="T27" s="95"/>
      <c r="U27" s="95"/>
      <c r="V27" s="95"/>
      <c r="W27" s="95"/>
      <c r="X27" s="95"/>
      <c r="Y27" s="95"/>
      <c r="Z27" s="95"/>
      <c r="AA27" s="96"/>
    </row>
    <row r="28" spans="1:27" s="71" customFormat="1" ht="11.1" customHeight="1">
      <c r="A28" s="69">
        <f>IF(B28&lt;&gt;"",COUNTA($B$19:B28),"")</f>
        <v>10</v>
      </c>
      <c r="B28" s="78" t="s">
        <v>86</v>
      </c>
      <c r="C28" s="111">
        <v>200</v>
      </c>
      <c r="D28" s="111">
        <v>0</v>
      </c>
      <c r="E28" s="111">
        <v>73</v>
      </c>
      <c r="F28" s="111">
        <v>6</v>
      </c>
      <c r="G28" s="111">
        <v>17</v>
      </c>
      <c r="H28" s="111">
        <v>0</v>
      </c>
      <c r="I28" s="111">
        <v>51</v>
      </c>
      <c r="J28" s="111">
        <v>0</v>
      </c>
      <c r="K28" s="111">
        <v>0</v>
      </c>
      <c r="L28" s="111">
        <v>0</v>
      </c>
      <c r="M28" s="111">
        <v>127</v>
      </c>
      <c r="N28" s="111">
        <v>0</v>
      </c>
      <c r="O28" s="95"/>
      <c r="P28" s="95"/>
      <c r="Q28" s="95"/>
      <c r="R28" s="95"/>
      <c r="S28" s="95"/>
      <c r="T28" s="95"/>
      <c r="U28" s="95"/>
      <c r="V28" s="95"/>
      <c r="W28" s="95"/>
      <c r="X28" s="95"/>
      <c r="Y28" s="95"/>
      <c r="Z28" s="95"/>
      <c r="AA28" s="96"/>
    </row>
    <row r="29" spans="1:27" s="71" customFormat="1" ht="11.1" customHeight="1">
      <c r="A29" s="69">
        <f>IF(B29&lt;&gt;"",COUNTA($B$19:B29),"")</f>
        <v>11</v>
      </c>
      <c r="B29" s="78" t="s">
        <v>87</v>
      </c>
      <c r="C29" s="111">
        <v>6524</v>
      </c>
      <c r="D29" s="111">
        <v>100</v>
      </c>
      <c r="E29" s="111">
        <v>6423</v>
      </c>
      <c r="F29" s="111">
        <v>0</v>
      </c>
      <c r="G29" s="111">
        <v>1771</v>
      </c>
      <c r="H29" s="111">
        <v>0</v>
      </c>
      <c r="I29" s="111">
        <v>610</v>
      </c>
      <c r="J29" s="111">
        <v>3911</v>
      </c>
      <c r="K29" s="111">
        <v>0</v>
      </c>
      <c r="L29" s="111">
        <v>132</v>
      </c>
      <c r="M29" s="111">
        <v>0</v>
      </c>
      <c r="N29" s="111">
        <v>0</v>
      </c>
      <c r="O29" s="95"/>
      <c r="P29" s="95"/>
      <c r="Q29" s="95"/>
      <c r="R29" s="95"/>
      <c r="S29" s="95"/>
      <c r="T29" s="95"/>
      <c r="U29" s="95"/>
      <c r="V29" s="95"/>
      <c r="W29" s="95"/>
      <c r="X29" s="95"/>
      <c r="Y29" s="95"/>
      <c r="Z29" s="95"/>
      <c r="AA29" s="96"/>
    </row>
    <row r="30" spans="1:27" s="71" customFormat="1" ht="11.1" customHeight="1">
      <c r="A30" s="69">
        <f>IF(B30&lt;&gt;"",COUNTA($B$19:B30),"")</f>
        <v>12</v>
      </c>
      <c r="B30" s="78" t="s">
        <v>82</v>
      </c>
      <c r="C30" s="111">
        <v>2373</v>
      </c>
      <c r="D30" s="111">
        <v>0</v>
      </c>
      <c r="E30" s="111">
        <v>424</v>
      </c>
      <c r="F30" s="111">
        <v>1</v>
      </c>
      <c r="G30" s="111">
        <v>180</v>
      </c>
      <c r="H30" s="111">
        <v>0</v>
      </c>
      <c r="I30" s="111">
        <v>0</v>
      </c>
      <c r="J30" s="111">
        <v>243</v>
      </c>
      <c r="K30" s="111">
        <v>0</v>
      </c>
      <c r="L30" s="111">
        <v>0</v>
      </c>
      <c r="M30" s="111">
        <v>1949</v>
      </c>
      <c r="N30" s="111">
        <v>0</v>
      </c>
      <c r="O30" s="95"/>
      <c r="P30" s="95"/>
      <c r="Q30" s="95"/>
      <c r="R30" s="95"/>
      <c r="S30" s="95"/>
      <c r="T30" s="95"/>
      <c r="U30" s="95"/>
      <c r="V30" s="95"/>
      <c r="W30" s="95"/>
      <c r="X30" s="95"/>
      <c r="Y30" s="95"/>
      <c r="Z30" s="95"/>
      <c r="AA30" s="96"/>
    </row>
    <row r="31" spans="1:27" s="71" customFormat="1" ht="20.100000000000001" customHeight="1">
      <c r="A31" s="70">
        <f>IF(B31&lt;&gt;"",COUNTA($B$19:B31),"")</f>
        <v>13</v>
      </c>
      <c r="B31" s="80" t="s">
        <v>88</v>
      </c>
      <c r="C31" s="113">
        <v>4351</v>
      </c>
      <c r="D31" s="113">
        <v>100</v>
      </c>
      <c r="E31" s="113">
        <v>6072</v>
      </c>
      <c r="F31" s="113">
        <v>5</v>
      </c>
      <c r="G31" s="113">
        <v>1607</v>
      </c>
      <c r="H31" s="113">
        <v>0</v>
      </c>
      <c r="I31" s="113">
        <v>661</v>
      </c>
      <c r="J31" s="113">
        <v>3668</v>
      </c>
      <c r="K31" s="113">
        <v>0</v>
      </c>
      <c r="L31" s="113">
        <v>132</v>
      </c>
      <c r="M31" s="113">
        <v>-1822</v>
      </c>
      <c r="N31" s="113">
        <v>0</v>
      </c>
      <c r="O31" s="95"/>
      <c r="P31" s="95"/>
      <c r="Q31" s="95"/>
      <c r="R31" s="95"/>
      <c r="S31" s="95"/>
      <c r="T31" s="95"/>
      <c r="U31" s="95"/>
      <c r="V31" s="95"/>
      <c r="W31" s="95"/>
      <c r="X31" s="95"/>
      <c r="Y31" s="95"/>
      <c r="Z31" s="95"/>
      <c r="AA31" s="96"/>
    </row>
    <row r="32" spans="1:27" s="71" customFormat="1" ht="20.100000000000001" customHeight="1">
      <c r="A32" s="70">
        <f>IF(B32&lt;&gt;"",COUNTA($B$19:B32),"")</f>
        <v>14</v>
      </c>
      <c r="B32" s="80" t="s">
        <v>89</v>
      </c>
      <c r="C32" s="113">
        <v>33944</v>
      </c>
      <c r="D32" s="113">
        <v>3290</v>
      </c>
      <c r="E32" s="113">
        <v>767890</v>
      </c>
      <c r="F32" s="113">
        <v>50182</v>
      </c>
      <c r="G32" s="113">
        <v>116082</v>
      </c>
      <c r="H32" s="113">
        <v>152287</v>
      </c>
      <c r="I32" s="113">
        <v>94436</v>
      </c>
      <c r="J32" s="113">
        <v>127690</v>
      </c>
      <c r="K32" s="113">
        <v>72801</v>
      </c>
      <c r="L32" s="113">
        <v>154412</v>
      </c>
      <c r="M32" s="113">
        <v>-154393</v>
      </c>
      <c r="N32" s="113">
        <v>-582844</v>
      </c>
      <c r="O32" s="95"/>
      <c r="P32" s="95"/>
      <c r="Q32" s="95"/>
      <c r="R32" s="95"/>
      <c r="S32" s="95"/>
      <c r="T32" s="95"/>
      <c r="U32" s="95"/>
      <c r="V32" s="95"/>
      <c r="W32" s="95"/>
      <c r="X32" s="95"/>
      <c r="Y32" s="95"/>
      <c r="Z32" s="95"/>
      <c r="AA32" s="96"/>
    </row>
    <row r="33" spans="1:27" s="71" customFormat="1" ht="11.1" customHeight="1">
      <c r="A33" s="69">
        <f>IF(B33&lt;&gt;"",COUNTA($B$19:B33),"")</f>
        <v>15</v>
      </c>
      <c r="B33" s="78" t="s">
        <v>90</v>
      </c>
      <c r="C33" s="111">
        <v>1438046</v>
      </c>
      <c r="D33" s="111">
        <v>318438</v>
      </c>
      <c r="E33" s="111">
        <v>1119608</v>
      </c>
      <c r="F33" s="111">
        <v>55723</v>
      </c>
      <c r="G33" s="111">
        <v>140456</v>
      </c>
      <c r="H33" s="111">
        <v>197121</v>
      </c>
      <c r="I33" s="111">
        <v>131333</v>
      </c>
      <c r="J33" s="111">
        <v>210438</v>
      </c>
      <c r="K33" s="111">
        <v>112359</v>
      </c>
      <c r="L33" s="111">
        <v>272179</v>
      </c>
      <c r="M33" s="111">
        <v>0</v>
      </c>
      <c r="N33" s="111">
        <v>0</v>
      </c>
      <c r="O33" s="95"/>
      <c r="P33" s="95"/>
      <c r="Q33" s="95"/>
      <c r="R33" s="95"/>
      <c r="S33" s="95"/>
      <c r="T33" s="95"/>
      <c r="U33" s="95"/>
      <c r="V33" s="95"/>
      <c r="W33" s="95"/>
      <c r="X33" s="95"/>
      <c r="Y33" s="95"/>
      <c r="Z33" s="95"/>
      <c r="AA33" s="96"/>
    </row>
    <row r="34" spans="1:27" s="71" customFormat="1" ht="11.1" customHeight="1">
      <c r="A34" s="69">
        <f>IF(B34&lt;&gt;"",COUNTA($B$19:B34),"")</f>
        <v>16</v>
      </c>
      <c r="B34" s="78" t="s">
        <v>91</v>
      </c>
      <c r="C34" s="111">
        <v>484975</v>
      </c>
      <c r="D34" s="111">
        <v>102240</v>
      </c>
      <c r="E34" s="111">
        <v>382735</v>
      </c>
      <c r="F34" s="111">
        <v>22697</v>
      </c>
      <c r="G34" s="111">
        <v>50602</v>
      </c>
      <c r="H34" s="111">
        <v>79141</v>
      </c>
      <c r="I34" s="111">
        <v>48806</v>
      </c>
      <c r="J34" s="111">
        <v>59167</v>
      </c>
      <c r="K34" s="111">
        <v>37110</v>
      </c>
      <c r="L34" s="111">
        <v>85212</v>
      </c>
      <c r="M34" s="111">
        <v>0</v>
      </c>
      <c r="N34" s="111">
        <v>0</v>
      </c>
      <c r="O34" s="95"/>
      <c r="P34" s="95"/>
      <c r="Q34" s="95"/>
      <c r="R34" s="95"/>
      <c r="S34" s="95"/>
      <c r="T34" s="95"/>
      <c r="U34" s="95"/>
      <c r="V34" s="95"/>
      <c r="W34" s="95"/>
      <c r="X34" s="95"/>
      <c r="Y34" s="95"/>
      <c r="Z34" s="95"/>
      <c r="AA34" s="96"/>
    </row>
    <row r="35" spans="1:27" s="71" customFormat="1" ht="11.1" customHeight="1">
      <c r="A35" s="69">
        <f>IF(B35&lt;&gt;"",COUNTA($B$19:B35),"")</f>
        <v>17</v>
      </c>
      <c r="B35" s="78" t="s">
        <v>107</v>
      </c>
      <c r="C35" s="111">
        <v>598466</v>
      </c>
      <c r="D35" s="111">
        <v>137976</v>
      </c>
      <c r="E35" s="111">
        <v>460491</v>
      </c>
      <c r="F35" s="111">
        <v>17853</v>
      </c>
      <c r="G35" s="111">
        <v>54465</v>
      </c>
      <c r="H35" s="111">
        <v>68329</v>
      </c>
      <c r="I35" s="111">
        <v>50332</v>
      </c>
      <c r="J35" s="111">
        <v>103198</v>
      </c>
      <c r="K35" s="111">
        <v>48103</v>
      </c>
      <c r="L35" s="111">
        <v>118212</v>
      </c>
      <c r="M35" s="111">
        <v>0</v>
      </c>
      <c r="N35" s="111">
        <v>0</v>
      </c>
      <c r="O35" s="95"/>
      <c r="P35" s="95"/>
      <c r="Q35" s="95"/>
      <c r="R35" s="95"/>
      <c r="S35" s="95"/>
      <c r="T35" s="95"/>
      <c r="U35" s="95"/>
      <c r="V35" s="95"/>
      <c r="W35" s="95"/>
      <c r="X35" s="95"/>
      <c r="Y35" s="95"/>
      <c r="Z35" s="95"/>
      <c r="AA35" s="96"/>
    </row>
    <row r="36" spans="1:27" s="71" customFormat="1" ht="11.1" customHeight="1">
      <c r="A36" s="69">
        <f>IF(B36&lt;&gt;"",COUNTA($B$19:B36),"")</f>
        <v>18</v>
      </c>
      <c r="B36" s="78" t="s">
        <v>108</v>
      </c>
      <c r="C36" s="111">
        <v>206352</v>
      </c>
      <c r="D36" s="111">
        <v>39588</v>
      </c>
      <c r="E36" s="111">
        <v>166763</v>
      </c>
      <c r="F36" s="111">
        <v>11530</v>
      </c>
      <c r="G36" s="111">
        <v>23905</v>
      </c>
      <c r="H36" s="111">
        <v>31640</v>
      </c>
      <c r="I36" s="111">
        <v>20552</v>
      </c>
      <c r="J36" s="111">
        <v>27429</v>
      </c>
      <c r="K36" s="111">
        <v>15046</v>
      </c>
      <c r="L36" s="111">
        <v>36661</v>
      </c>
      <c r="M36" s="111">
        <v>0</v>
      </c>
      <c r="N36" s="111">
        <v>0</v>
      </c>
      <c r="O36" s="95"/>
      <c r="P36" s="95"/>
      <c r="Q36" s="95"/>
      <c r="R36" s="95"/>
      <c r="S36" s="95"/>
      <c r="T36" s="95"/>
      <c r="U36" s="95"/>
      <c r="V36" s="95"/>
      <c r="W36" s="95"/>
      <c r="X36" s="95"/>
      <c r="Y36" s="95"/>
      <c r="Z36" s="95"/>
      <c r="AA36" s="96"/>
    </row>
    <row r="37" spans="1:27" s="71" customFormat="1" ht="11.1" customHeight="1">
      <c r="A37" s="69">
        <f>IF(B37&lt;&gt;"",COUNTA($B$19:B37),"")</f>
        <v>19</v>
      </c>
      <c r="B37" s="78" t="s">
        <v>28</v>
      </c>
      <c r="C37" s="111">
        <v>981634</v>
      </c>
      <c r="D37" s="111">
        <v>185901</v>
      </c>
      <c r="E37" s="111">
        <v>490520</v>
      </c>
      <c r="F37" s="111">
        <v>33897</v>
      </c>
      <c r="G37" s="111">
        <v>61630</v>
      </c>
      <c r="H37" s="111">
        <v>76913</v>
      </c>
      <c r="I37" s="111">
        <v>53018</v>
      </c>
      <c r="J37" s="111">
        <v>62603</v>
      </c>
      <c r="K37" s="111">
        <v>64930</v>
      </c>
      <c r="L37" s="111">
        <v>137528</v>
      </c>
      <c r="M37" s="111">
        <v>0</v>
      </c>
      <c r="N37" s="111">
        <v>305213</v>
      </c>
      <c r="O37" s="95"/>
      <c r="P37" s="95"/>
      <c r="Q37" s="95"/>
      <c r="R37" s="95"/>
      <c r="S37" s="95"/>
      <c r="T37" s="95"/>
      <c r="U37" s="95"/>
      <c r="V37" s="95"/>
      <c r="W37" s="95"/>
      <c r="X37" s="95"/>
      <c r="Y37" s="95"/>
      <c r="Z37" s="95"/>
      <c r="AA37" s="96"/>
    </row>
    <row r="38" spans="1:27" s="71" customFormat="1" ht="21.6" customHeight="1">
      <c r="A38" s="69">
        <f>IF(B38&lt;&gt;"",COUNTA($B$19:B38),"")</f>
        <v>20</v>
      </c>
      <c r="B38" s="79" t="s">
        <v>92</v>
      </c>
      <c r="C38" s="111">
        <v>431935</v>
      </c>
      <c r="D38" s="111">
        <v>83518</v>
      </c>
      <c r="E38" s="111">
        <v>110428</v>
      </c>
      <c r="F38" s="111">
        <v>6898</v>
      </c>
      <c r="G38" s="111">
        <v>13679</v>
      </c>
      <c r="H38" s="111">
        <v>14730</v>
      </c>
      <c r="I38" s="111">
        <v>11080</v>
      </c>
      <c r="J38" s="111">
        <v>24990</v>
      </c>
      <c r="K38" s="111">
        <v>7697</v>
      </c>
      <c r="L38" s="111">
        <v>31356</v>
      </c>
      <c r="M38" s="111">
        <v>33721</v>
      </c>
      <c r="N38" s="111">
        <v>204268</v>
      </c>
      <c r="O38" s="95"/>
      <c r="P38" s="95"/>
      <c r="Q38" s="95"/>
      <c r="R38" s="95"/>
      <c r="S38" s="95"/>
      <c r="T38" s="95"/>
      <c r="U38" s="95"/>
      <c r="V38" s="95"/>
      <c r="W38" s="95"/>
      <c r="X38" s="95"/>
      <c r="Y38" s="95"/>
      <c r="Z38" s="95"/>
      <c r="AA38" s="96"/>
    </row>
    <row r="39" spans="1:27" s="71" customFormat="1" ht="21.6" customHeight="1">
      <c r="A39" s="69">
        <f>IF(B39&lt;&gt;"",COUNTA($B$19:B39),"")</f>
        <v>21</v>
      </c>
      <c r="B39" s="79" t="s">
        <v>93</v>
      </c>
      <c r="C39" s="111">
        <v>0</v>
      </c>
      <c r="D39" s="111">
        <v>0</v>
      </c>
      <c r="E39" s="111">
        <v>0</v>
      </c>
      <c r="F39" s="111">
        <v>0</v>
      </c>
      <c r="G39" s="111">
        <v>0</v>
      </c>
      <c r="H39" s="111">
        <v>0</v>
      </c>
      <c r="I39" s="111">
        <v>0</v>
      </c>
      <c r="J39" s="111">
        <v>0</v>
      </c>
      <c r="K39" s="111">
        <v>0</v>
      </c>
      <c r="L39" s="111">
        <v>0</v>
      </c>
      <c r="M39" s="111">
        <v>0</v>
      </c>
      <c r="N39" s="111">
        <v>0</v>
      </c>
      <c r="O39" s="95"/>
      <c r="P39" s="95"/>
      <c r="Q39" s="95"/>
      <c r="R39" s="95"/>
      <c r="S39" s="95"/>
      <c r="T39" s="95"/>
      <c r="U39" s="95"/>
      <c r="V39" s="95"/>
      <c r="W39" s="95"/>
      <c r="X39" s="95"/>
      <c r="Y39" s="95"/>
      <c r="Z39" s="95"/>
      <c r="AA39" s="96"/>
    </row>
    <row r="40" spans="1:27" s="71" customFormat="1" ht="21.6" customHeight="1">
      <c r="A40" s="69">
        <f>IF(B40&lt;&gt;"",COUNTA($B$19:B40),"")</f>
        <v>22</v>
      </c>
      <c r="B40" s="79" t="s">
        <v>94</v>
      </c>
      <c r="C40" s="111">
        <v>0</v>
      </c>
      <c r="D40" s="111">
        <v>0</v>
      </c>
      <c r="E40" s="111">
        <v>0</v>
      </c>
      <c r="F40" s="111">
        <v>0</v>
      </c>
      <c r="G40" s="111">
        <v>0</v>
      </c>
      <c r="H40" s="111">
        <v>0</v>
      </c>
      <c r="I40" s="111">
        <v>0</v>
      </c>
      <c r="J40" s="111">
        <v>0</v>
      </c>
      <c r="K40" s="111">
        <v>0</v>
      </c>
      <c r="L40" s="111">
        <v>0</v>
      </c>
      <c r="M40" s="111">
        <v>0</v>
      </c>
      <c r="N40" s="111">
        <v>0</v>
      </c>
      <c r="O40" s="95"/>
      <c r="P40" s="95"/>
      <c r="Q40" s="95"/>
      <c r="R40" s="95"/>
      <c r="S40" s="95"/>
      <c r="T40" s="95"/>
      <c r="U40" s="95"/>
      <c r="V40" s="95"/>
      <c r="W40" s="95"/>
      <c r="X40" s="95"/>
      <c r="Y40" s="95"/>
      <c r="Z40" s="95"/>
      <c r="AA40" s="96"/>
    </row>
    <row r="41" spans="1:27" s="71" customFormat="1" ht="11.1" customHeight="1">
      <c r="A41" s="69">
        <f>IF(B41&lt;&gt;"",COUNTA($B$19:B41),"")</f>
        <v>23</v>
      </c>
      <c r="B41" s="78" t="s">
        <v>95</v>
      </c>
      <c r="C41" s="111">
        <v>0</v>
      </c>
      <c r="D41" s="111">
        <v>0</v>
      </c>
      <c r="E41" s="111">
        <v>0</v>
      </c>
      <c r="F41" s="111">
        <v>0</v>
      </c>
      <c r="G41" s="111">
        <v>0</v>
      </c>
      <c r="H41" s="111">
        <v>0</v>
      </c>
      <c r="I41" s="111">
        <v>0</v>
      </c>
      <c r="J41" s="111">
        <v>0</v>
      </c>
      <c r="K41" s="111">
        <v>0</v>
      </c>
      <c r="L41" s="111">
        <v>0</v>
      </c>
      <c r="M41" s="111">
        <v>0</v>
      </c>
      <c r="N41" s="111">
        <v>0</v>
      </c>
      <c r="O41" s="95"/>
      <c r="P41" s="95"/>
      <c r="Q41" s="95"/>
      <c r="R41" s="95"/>
      <c r="S41" s="95"/>
      <c r="T41" s="95"/>
      <c r="U41" s="95"/>
      <c r="V41" s="95"/>
      <c r="W41" s="95"/>
      <c r="X41" s="95"/>
      <c r="Y41" s="95"/>
      <c r="Z41" s="95"/>
      <c r="AA41" s="96"/>
    </row>
    <row r="42" spans="1:27" s="71" customFormat="1" ht="11.1" customHeight="1">
      <c r="A42" s="69">
        <f>IF(B42&lt;&gt;"",COUNTA($B$19:B42),"")</f>
        <v>24</v>
      </c>
      <c r="B42" s="78" t="s">
        <v>96</v>
      </c>
      <c r="C42" s="111">
        <v>798846</v>
      </c>
      <c r="D42" s="111">
        <v>15437</v>
      </c>
      <c r="E42" s="111">
        <v>39581</v>
      </c>
      <c r="F42" s="111">
        <v>2049</v>
      </c>
      <c r="G42" s="111">
        <v>3453</v>
      </c>
      <c r="H42" s="111">
        <v>3975</v>
      </c>
      <c r="I42" s="111">
        <v>2604</v>
      </c>
      <c r="J42" s="111">
        <v>6504</v>
      </c>
      <c r="K42" s="111">
        <v>4886</v>
      </c>
      <c r="L42" s="111">
        <v>16110</v>
      </c>
      <c r="M42" s="111">
        <v>154467</v>
      </c>
      <c r="N42" s="111">
        <v>589361</v>
      </c>
      <c r="O42" s="95"/>
      <c r="P42" s="95"/>
      <c r="Q42" s="95"/>
      <c r="R42" s="95"/>
      <c r="S42" s="95"/>
      <c r="T42" s="95"/>
      <c r="U42" s="95"/>
      <c r="V42" s="95"/>
      <c r="W42" s="95"/>
      <c r="X42" s="95"/>
      <c r="Y42" s="95"/>
      <c r="Z42" s="95"/>
      <c r="AA42" s="96"/>
    </row>
    <row r="43" spans="1:27" s="71" customFormat="1" ht="11.1" customHeight="1">
      <c r="A43" s="69">
        <f>IF(B43&lt;&gt;"",COUNTA($B$19:B43),"")</f>
        <v>25</v>
      </c>
      <c r="B43" s="78" t="s">
        <v>82</v>
      </c>
      <c r="C43" s="111">
        <v>743934</v>
      </c>
      <c r="D43" s="111">
        <v>0</v>
      </c>
      <c r="E43" s="111">
        <v>1557</v>
      </c>
      <c r="F43" s="111">
        <v>54</v>
      </c>
      <c r="G43" s="111">
        <v>161</v>
      </c>
      <c r="H43" s="111">
        <v>245</v>
      </c>
      <c r="I43" s="111">
        <v>3</v>
      </c>
      <c r="J43" s="111">
        <v>0</v>
      </c>
      <c r="K43" s="111">
        <v>1064</v>
      </c>
      <c r="L43" s="111">
        <v>31</v>
      </c>
      <c r="M43" s="111">
        <v>153974</v>
      </c>
      <c r="N43" s="111">
        <v>588403</v>
      </c>
      <c r="O43" s="95"/>
      <c r="P43" s="95"/>
      <c r="Q43" s="95"/>
      <c r="R43" s="95"/>
      <c r="S43" s="95"/>
      <c r="T43" s="95"/>
      <c r="U43" s="95"/>
      <c r="V43" s="95"/>
      <c r="W43" s="95"/>
      <c r="X43" s="95"/>
      <c r="Y43" s="95"/>
      <c r="Z43" s="95"/>
      <c r="AA43" s="96"/>
    </row>
    <row r="44" spans="1:27" s="71" customFormat="1" ht="20.100000000000001" customHeight="1">
      <c r="A44" s="70">
        <f>IF(B44&lt;&gt;"",COUNTA($B$19:B44),"")</f>
        <v>26</v>
      </c>
      <c r="B44" s="80" t="s">
        <v>97</v>
      </c>
      <c r="C44" s="113">
        <v>2906527</v>
      </c>
      <c r="D44" s="113">
        <v>603294</v>
      </c>
      <c r="E44" s="113">
        <v>1758579</v>
      </c>
      <c r="F44" s="113">
        <v>98513</v>
      </c>
      <c r="G44" s="113">
        <v>219056</v>
      </c>
      <c r="H44" s="113">
        <v>292494</v>
      </c>
      <c r="I44" s="113">
        <v>198032</v>
      </c>
      <c r="J44" s="113">
        <v>304534</v>
      </c>
      <c r="K44" s="113">
        <v>188808</v>
      </c>
      <c r="L44" s="113">
        <v>457142</v>
      </c>
      <c r="M44" s="113">
        <v>34214</v>
      </c>
      <c r="N44" s="113">
        <v>510439</v>
      </c>
      <c r="O44" s="95"/>
      <c r="P44" s="95"/>
      <c r="Q44" s="95"/>
      <c r="R44" s="95"/>
      <c r="S44" s="95"/>
      <c r="T44" s="95"/>
      <c r="U44" s="95"/>
      <c r="V44" s="95"/>
      <c r="W44" s="95"/>
      <c r="X44" s="95"/>
      <c r="Y44" s="95"/>
      <c r="Z44" s="95"/>
      <c r="AA44" s="96"/>
    </row>
    <row r="45" spans="1:27" s="87" customFormat="1" ht="11.1" customHeight="1">
      <c r="A45" s="69">
        <f>IF(B45&lt;&gt;"",COUNTA($B$19:B45),"")</f>
        <v>27</v>
      </c>
      <c r="B45" s="78" t="s">
        <v>98</v>
      </c>
      <c r="C45" s="111">
        <v>190294</v>
      </c>
      <c r="D45" s="111">
        <v>22956</v>
      </c>
      <c r="E45" s="111">
        <v>113381</v>
      </c>
      <c r="F45" s="111">
        <v>7097</v>
      </c>
      <c r="G45" s="111">
        <v>13500</v>
      </c>
      <c r="H45" s="111">
        <v>19539</v>
      </c>
      <c r="I45" s="111">
        <v>15228</v>
      </c>
      <c r="J45" s="111">
        <v>20628</v>
      </c>
      <c r="K45" s="111">
        <v>12313</v>
      </c>
      <c r="L45" s="111">
        <v>25075</v>
      </c>
      <c r="M45" s="111">
        <v>0</v>
      </c>
      <c r="N45" s="111">
        <v>53958</v>
      </c>
      <c r="O45" s="97"/>
      <c r="P45" s="97"/>
      <c r="Q45" s="97"/>
      <c r="R45" s="97"/>
      <c r="S45" s="97"/>
      <c r="T45" s="97"/>
      <c r="U45" s="97"/>
      <c r="V45" s="97"/>
      <c r="W45" s="97"/>
      <c r="X45" s="97"/>
      <c r="Y45" s="97"/>
      <c r="Z45" s="97"/>
      <c r="AA45" s="98"/>
    </row>
    <row r="46" spans="1:27" s="87" customFormat="1" ht="11.1" customHeight="1">
      <c r="A46" s="69">
        <f>IF(B46&lt;&gt;"",COUNTA($B$19:B46),"")</f>
        <v>28</v>
      </c>
      <c r="B46" s="78" t="s">
        <v>99</v>
      </c>
      <c r="C46" s="111">
        <v>1770</v>
      </c>
      <c r="D46" s="111">
        <v>0</v>
      </c>
      <c r="E46" s="111">
        <v>0</v>
      </c>
      <c r="F46" s="111">
        <v>0</v>
      </c>
      <c r="G46" s="111">
        <v>0</v>
      </c>
      <c r="H46" s="111">
        <v>0</v>
      </c>
      <c r="I46" s="111">
        <v>0</v>
      </c>
      <c r="J46" s="111">
        <v>0</v>
      </c>
      <c r="K46" s="111">
        <v>0</v>
      </c>
      <c r="L46" s="111">
        <v>0</v>
      </c>
      <c r="M46" s="111">
        <v>1770</v>
      </c>
      <c r="N46" s="111">
        <v>0</v>
      </c>
      <c r="O46" s="97"/>
      <c r="P46" s="97"/>
      <c r="Q46" s="97"/>
      <c r="R46" s="97"/>
      <c r="S46" s="97"/>
      <c r="T46" s="97"/>
      <c r="U46" s="97"/>
      <c r="V46" s="97"/>
      <c r="W46" s="97"/>
      <c r="X46" s="97"/>
      <c r="Y46" s="97"/>
      <c r="Z46" s="97"/>
      <c r="AA46" s="98"/>
    </row>
    <row r="47" spans="1:27" s="87" customFormat="1" ht="11.1" customHeight="1">
      <c r="A47" s="69">
        <f>IF(B47&lt;&gt;"",COUNTA($B$19:B47),"")</f>
        <v>29</v>
      </c>
      <c r="B47" s="78" t="s">
        <v>100</v>
      </c>
      <c r="C47" s="111">
        <v>3286</v>
      </c>
      <c r="D47" s="111">
        <v>90</v>
      </c>
      <c r="E47" s="111">
        <v>2880</v>
      </c>
      <c r="F47" s="111">
        <v>13</v>
      </c>
      <c r="G47" s="111">
        <v>193</v>
      </c>
      <c r="H47" s="111">
        <v>476</v>
      </c>
      <c r="I47" s="111">
        <v>653</v>
      </c>
      <c r="J47" s="111">
        <v>575</v>
      </c>
      <c r="K47" s="111">
        <v>786</v>
      </c>
      <c r="L47" s="111">
        <v>183</v>
      </c>
      <c r="M47" s="111">
        <v>179</v>
      </c>
      <c r="N47" s="111">
        <v>137</v>
      </c>
      <c r="O47" s="97"/>
      <c r="P47" s="97"/>
      <c r="Q47" s="97"/>
      <c r="R47" s="97"/>
      <c r="S47" s="97"/>
      <c r="T47" s="97"/>
      <c r="U47" s="97"/>
      <c r="V47" s="97"/>
      <c r="W47" s="97"/>
      <c r="X47" s="97"/>
      <c r="Y47" s="97"/>
      <c r="Z47" s="97"/>
      <c r="AA47" s="98"/>
    </row>
    <row r="48" spans="1:27" s="87" customFormat="1" ht="11.1" customHeight="1">
      <c r="A48" s="69">
        <f>IF(B48&lt;&gt;"",COUNTA($B$19:B48),"")</f>
        <v>30</v>
      </c>
      <c r="B48" s="78" t="s">
        <v>82</v>
      </c>
      <c r="C48" s="111">
        <v>2373</v>
      </c>
      <c r="D48" s="111">
        <v>0</v>
      </c>
      <c r="E48" s="111">
        <v>424</v>
      </c>
      <c r="F48" s="111">
        <v>1</v>
      </c>
      <c r="G48" s="111">
        <v>180</v>
      </c>
      <c r="H48" s="111">
        <v>0</v>
      </c>
      <c r="I48" s="111">
        <v>0</v>
      </c>
      <c r="J48" s="111">
        <v>243</v>
      </c>
      <c r="K48" s="111">
        <v>0</v>
      </c>
      <c r="L48" s="111">
        <v>0</v>
      </c>
      <c r="M48" s="111">
        <v>1949</v>
      </c>
      <c r="N48" s="111">
        <v>0</v>
      </c>
      <c r="O48" s="97"/>
      <c r="P48" s="97"/>
      <c r="Q48" s="97"/>
      <c r="R48" s="97"/>
      <c r="S48" s="97"/>
      <c r="T48" s="97"/>
      <c r="U48" s="97"/>
      <c r="V48" s="97"/>
      <c r="W48" s="97"/>
      <c r="X48" s="97"/>
      <c r="Y48" s="97"/>
      <c r="Z48" s="97"/>
      <c r="AA48" s="98"/>
    </row>
    <row r="49" spans="1:27" s="71" customFormat="1" ht="20.100000000000001" customHeight="1">
      <c r="A49" s="70">
        <f>IF(B49&lt;&gt;"",COUNTA($B$19:B49),"")</f>
        <v>31</v>
      </c>
      <c r="B49" s="80" t="s">
        <v>101</v>
      </c>
      <c r="C49" s="113">
        <v>192977</v>
      </c>
      <c r="D49" s="113">
        <v>23045</v>
      </c>
      <c r="E49" s="113">
        <v>115837</v>
      </c>
      <c r="F49" s="113">
        <v>7110</v>
      </c>
      <c r="G49" s="113">
        <v>13514</v>
      </c>
      <c r="H49" s="113">
        <v>20015</v>
      </c>
      <c r="I49" s="113">
        <v>15881</v>
      </c>
      <c r="J49" s="113">
        <v>20961</v>
      </c>
      <c r="K49" s="113">
        <v>13098</v>
      </c>
      <c r="L49" s="113">
        <v>25258</v>
      </c>
      <c r="M49" s="113">
        <v>0</v>
      </c>
      <c r="N49" s="113">
        <v>54095</v>
      </c>
      <c r="O49" s="95"/>
      <c r="P49" s="95"/>
      <c r="Q49" s="95"/>
      <c r="R49" s="95"/>
      <c r="S49" s="95"/>
      <c r="T49" s="95"/>
      <c r="U49" s="95"/>
      <c r="V49" s="95"/>
      <c r="W49" s="95"/>
      <c r="X49" s="95"/>
      <c r="Y49" s="95"/>
      <c r="Z49" s="95"/>
      <c r="AA49" s="96"/>
    </row>
    <row r="50" spans="1:27" s="71" customFormat="1" ht="20.100000000000001" customHeight="1">
      <c r="A50" s="70">
        <f>IF(B50&lt;&gt;"",COUNTA($B$19:B50),"")</f>
        <v>32</v>
      </c>
      <c r="B50" s="80" t="s">
        <v>102</v>
      </c>
      <c r="C50" s="113">
        <v>3099505</v>
      </c>
      <c r="D50" s="113">
        <v>626340</v>
      </c>
      <c r="E50" s="113">
        <v>1874416</v>
      </c>
      <c r="F50" s="113">
        <v>105623</v>
      </c>
      <c r="G50" s="113">
        <v>232570</v>
      </c>
      <c r="H50" s="113">
        <v>312509</v>
      </c>
      <c r="I50" s="113">
        <v>213913</v>
      </c>
      <c r="J50" s="113">
        <v>325495</v>
      </c>
      <c r="K50" s="113">
        <v>201906</v>
      </c>
      <c r="L50" s="113">
        <v>482400</v>
      </c>
      <c r="M50" s="113">
        <v>34214</v>
      </c>
      <c r="N50" s="113">
        <v>564535</v>
      </c>
      <c r="O50" s="95"/>
      <c r="P50" s="95"/>
      <c r="Q50" s="95"/>
      <c r="R50" s="95"/>
      <c r="S50" s="95"/>
      <c r="T50" s="95"/>
      <c r="U50" s="95"/>
      <c r="V50" s="95"/>
      <c r="W50" s="95"/>
      <c r="X50" s="95"/>
      <c r="Y50" s="95"/>
      <c r="Z50" s="95"/>
      <c r="AA50" s="96"/>
    </row>
    <row r="51" spans="1:27" s="71" customFormat="1" ht="20.100000000000001" customHeight="1">
      <c r="A51" s="70">
        <f>IF(B51&lt;&gt;"",COUNTA($B$19:B51),"")</f>
        <v>33</v>
      </c>
      <c r="B51" s="80" t="s">
        <v>103</v>
      </c>
      <c r="C51" s="113">
        <v>3065561</v>
      </c>
      <c r="D51" s="113">
        <v>623049</v>
      </c>
      <c r="E51" s="113">
        <v>1106526</v>
      </c>
      <c r="F51" s="113">
        <v>55440</v>
      </c>
      <c r="G51" s="113">
        <v>116488</v>
      </c>
      <c r="H51" s="113">
        <v>160222</v>
      </c>
      <c r="I51" s="113">
        <v>119477</v>
      </c>
      <c r="J51" s="113">
        <v>197805</v>
      </c>
      <c r="K51" s="113">
        <v>129105</v>
      </c>
      <c r="L51" s="113">
        <v>327988</v>
      </c>
      <c r="M51" s="113">
        <v>188607</v>
      </c>
      <c r="N51" s="113">
        <v>1147379</v>
      </c>
      <c r="O51" s="95"/>
      <c r="P51" s="95"/>
      <c r="Q51" s="95"/>
      <c r="R51" s="95"/>
      <c r="S51" s="95"/>
      <c r="T51" s="95"/>
      <c r="U51" s="95"/>
      <c r="V51" s="95"/>
      <c r="W51" s="95"/>
      <c r="X51" s="95"/>
      <c r="Y51" s="95"/>
      <c r="Z51" s="95"/>
      <c r="AA51" s="96"/>
    </row>
    <row r="52" spans="1:27" s="87" customFormat="1" ht="24.95" customHeight="1">
      <c r="A52" s="69">
        <f>IF(B52&lt;&gt;"",COUNTA($B$19:B52),"")</f>
        <v>34</v>
      </c>
      <c r="B52" s="81" t="s">
        <v>104</v>
      </c>
      <c r="C52" s="112">
        <v>2876934</v>
      </c>
      <c r="D52" s="112">
        <v>600104</v>
      </c>
      <c r="E52" s="112">
        <v>996761</v>
      </c>
      <c r="F52" s="112">
        <v>48335</v>
      </c>
      <c r="G52" s="112">
        <v>104581</v>
      </c>
      <c r="H52" s="112">
        <v>140207</v>
      </c>
      <c r="I52" s="112">
        <v>104257</v>
      </c>
      <c r="J52" s="112">
        <v>180513</v>
      </c>
      <c r="K52" s="112">
        <v>116007</v>
      </c>
      <c r="L52" s="112">
        <v>302862</v>
      </c>
      <c r="M52" s="112">
        <v>186785</v>
      </c>
      <c r="N52" s="112">
        <v>1093284</v>
      </c>
      <c r="O52" s="97"/>
      <c r="P52" s="97"/>
      <c r="Q52" s="97"/>
      <c r="R52" s="97"/>
      <c r="S52" s="97"/>
      <c r="T52" s="97"/>
      <c r="U52" s="97"/>
      <c r="V52" s="97"/>
      <c r="W52" s="97"/>
      <c r="X52" s="97"/>
      <c r="Y52" s="97"/>
      <c r="Z52" s="97"/>
      <c r="AA52" s="98"/>
    </row>
    <row r="53" spans="1:27" s="87" customFormat="1" ht="18" customHeight="1">
      <c r="A53" s="69">
        <f>IF(B53&lt;&gt;"",COUNTA($B$19:B53),"")</f>
        <v>35</v>
      </c>
      <c r="B53" s="78" t="s">
        <v>105</v>
      </c>
      <c r="C53" s="111">
        <v>128577</v>
      </c>
      <c r="D53" s="111">
        <v>21050</v>
      </c>
      <c r="E53" s="111">
        <v>29921</v>
      </c>
      <c r="F53" s="111">
        <v>908</v>
      </c>
      <c r="G53" s="111">
        <v>1992</v>
      </c>
      <c r="H53" s="111">
        <v>3141</v>
      </c>
      <c r="I53" s="111">
        <v>5505</v>
      </c>
      <c r="J53" s="111">
        <v>11037</v>
      </c>
      <c r="K53" s="111">
        <v>1470</v>
      </c>
      <c r="L53" s="111">
        <v>5867</v>
      </c>
      <c r="M53" s="111">
        <v>330</v>
      </c>
      <c r="N53" s="111">
        <v>77277</v>
      </c>
      <c r="O53" s="97"/>
      <c r="P53" s="97"/>
      <c r="Q53" s="97"/>
      <c r="R53" s="97"/>
      <c r="S53" s="97"/>
      <c r="T53" s="97"/>
      <c r="U53" s="97"/>
      <c r="V53" s="97"/>
      <c r="W53" s="97"/>
      <c r="X53" s="97"/>
      <c r="Y53" s="97"/>
      <c r="Z53" s="97"/>
      <c r="AA53" s="98"/>
    </row>
    <row r="54" spans="1:27" ht="11.1" customHeight="1">
      <c r="A54" s="69">
        <f>IF(B54&lt;&gt;"",COUNTA($B$19:B54),"")</f>
        <v>36</v>
      </c>
      <c r="B54" s="78" t="s">
        <v>106</v>
      </c>
      <c r="C54" s="111">
        <v>139877</v>
      </c>
      <c r="D54" s="111">
        <v>20449</v>
      </c>
      <c r="E54" s="111">
        <v>63444</v>
      </c>
      <c r="F54" s="111">
        <v>3749</v>
      </c>
      <c r="G54" s="111">
        <v>6099</v>
      </c>
      <c r="H54" s="111">
        <v>11246</v>
      </c>
      <c r="I54" s="111">
        <v>7783</v>
      </c>
      <c r="J54" s="111">
        <v>12209</v>
      </c>
      <c r="K54" s="111">
        <v>4383</v>
      </c>
      <c r="L54" s="111">
        <v>17976</v>
      </c>
      <c r="M54" s="111">
        <v>1354</v>
      </c>
      <c r="N54" s="111">
        <v>54630</v>
      </c>
    </row>
    <row r="55" spans="1:27" s="74" customFormat="1" ht="20.100000000000001" customHeight="1">
      <c r="A55" s="69" t="str">
        <f>IF(B55&lt;&gt;"",COUNTA($B$19:B55),"")</f>
        <v/>
      </c>
      <c r="B55" s="78"/>
      <c r="C55" s="212" t="s">
        <v>61</v>
      </c>
      <c r="D55" s="213"/>
      <c r="E55" s="213"/>
      <c r="F55" s="213"/>
      <c r="G55" s="213"/>
      <c r="H55" s="213"/>
      <c r="I55" s="213" t="s">
        <v>61</v>
      </c>
      <c r="J55" s="213"/>
      <c r="K55" s="213"/>
      <c r="L55" s="213"/>
      <c r="M55" s="213"/>
      <c r="N55" s="213"/>
      <c r="O55" s="93"/>
      <c r="P55" s="93"/>
      <c r="Q55" s="93"/>
      <c r="R55" s="93"/>
      <c r="S55" s="93"/>
      <c r="T55" s="93"/>
      <c r="U55" s="93"/>
      <c r="V55" s="93"/>
      <c r="W55" s="93"/>
      <c r="X55" s="93"/>
      <c r="Y55" s="93"/>
      <c r="Z55" s="93"/>
      <c r="AA55" s="93"/>
    </row>
    <row r="56" spans="1:27" s="71" customFormat="1" ht="11.1" customHeight="1">
      <c r="A56" s="69">
        <f>IF(B56&lt;&gt;"",COUNTA($B$19:B56),"")</f>
        <v>37</v>
      </c>
      <c r="B56" s="78" t="s">
        <v>78</v>
      </c>
      <c r="C56" s="114">
        <v>0</v>
      </c>
      <c r="D56" s="114">
        <v>0</v>
      </c>
      <c r="E56" s="114">
        <v>0</v>
      </c>
      <c r="F56" s="114">
        <v>0</v>
      </c>
      <c r="G56" s="114">
        <v>0</v>
      </c>
      <c r="H56" s="114">
        <v>0</v>
      </c>
      <c r="I56" s="114">
        <v>0</v>
      </c>
      <c r="J56" s="114">
        <v>0</v>
      </c>
      <c r="K56" s="114">
        <v>0</v>
      </c>
      <c r="L56" s="114">
        <v>0</v>
      </c>
      <c r="M56" s="114">
        <v>0</v>
      </c>
      <c r="N56" s="114">
        <v>0</v>
      </c>
      <c r="O56" s="95"/>
      <c r="P56" s="95"/>
      <c r="Q56" s="95"/>
      <c r="R56" s="95"/>
      <c r="S56" s="95"/>
      <c r="T56" s="95"/>
      <c r="U56" s="95"/>
      <c r="V56" s="95"/>
      <c r="W56" s="95"/>
      <c r="X56" s="95"/>
      <c r="Y56" s="95"/>
      <c r="Z56" s="95"/>
      <c r="AA56" s="96"/>
    </row>
    <row r="57" spans="1:27" s="71" customFormat="1" ht="11.1" customHeight="1">
      <c r="A57" s="69">
        <f>IF(B57&lt;&gt;"",COUNTA($B$19:B57),"")</f>
        <v>38</v>
      </c>
      <c r="B57" s="78" t="s">
        <v>79</v>
      </c>
      <c r="C57" s="114">
        <v>0.04</v>
      </c>
      <c r="D57" s="114">
        <v>0</v>
      </c>
      <c r="E57" s="114">
        <v>0.05</v>
      </c>
      <c r="F57" s="114">
        <v>0</v>
      </c>
      <c r="G57" s="114">
        <v>0.18</v>
      </c>
      <c r="H57" s="114">
        <v>0.11</v>
      </c>
      <c r="I57" s="114">
        <v>7.0000000000000007E-2</v>
      </c>
      <c r="J57" s="114">
        <v>0</v>
      </c>
      <c r="K57" s="114">
        <v>0</v>
      </c>
      <c r="L57" s="114">
        <v>0</v>
      </c>
      <c r="M57" s="114">
        <v>0</v>
      </c>
      <c r="N57" s="114">
        <v>0</v>
      </c>
      <c r="O57" s="95"/>
      <c r="P57" s="95"/>
      <c r="Q57" s="95"/>
      <c r="R57" s="95"/>
      <c r="S57" s="95"/>
      <c r="T57" s="95"/>
      <c r="U57" s="95"/>
      <c r="V57" s="95"/>
      <c r="W57" s="95"/>
      <c r="X57" s="95"/>
      <c r="Y57" s="95"/>
      <c r="Z57" s="95"/>
      <c r="AA57" s="96"/>
    </row>
    <row r="58" spans="1:27" s="71" customFormat="1" ht="21.6" customHeight="1">
      <c r="A58" s="69">
        <f>IF(B58&lt;&gt;"",COUNTA($B$19:B58),"")</f>
        <v>39</v>
      </c>
      <c r="B58" s="79" t="s">
        <v>638</v>
      </c>
      <c r="C58" s="114">
        <v>0</v>
      </c>
      <c r="D58" s="114">
        <v>0</v>
      </c>
      <c r="E58" s="114">
        <v>0</v>
      </c>
      <c r="F58" s="114">
        <v>0</v>
      </c>
      <c r="G58" s="114">
        <v>0</v>
      </c>
      <c r="H58" s="114">
        <v>0</v>
      </c>
      <c r="I58" s="114">
        <v>0</v>
      </c>
      <c r="J58" s="114">
        <v>0</v>
      </c>
      <c r="K58" s="114">
        <v>0</v>
      </c>
      <c r="L58" s="114">
        <v>0</v>
      </c>
      <c r="M58" s="114">
        <v>0</v>
      </c>
      <c r="N58" s="114">
        <v>0</v>
      </c>
      <c r="O58" s="95"/>
      <c r="P58" s="95"/>
      <c r="Q58" s="95"/>
      <c r="R58" s="95"/>
      <c r="S58" s="95"/>
      <c r="T58" s="95"/>
      <c r="U58" s="95"/>
      <c r="V58" s="95"/>
      <c r="W58" s="95"/>
      <c r="X58" s="95"/>
      <c r="Y58" s="95"/>
      <c r="Z58" s="95"/>
      <c r="AA58" s="96"/>
    </row>
    <row r="59" spans="1:27" s="71" customFormat="1" ht="11.1" customHeight="1">
      <c r="A59" s="69">
        <f>IF(B59&lt;&gt;"",COUNTA($B$19:B59),"")</f>
        <v>40</v>
      </c>
      <c r="B59" s="78" t="s">
        <v>80</v>
      </c>
      <c r="C59" s="114">
        <v>9.91</v>
      </c>
      <c r="D59" s="114">
        <v>6.81</v>
      </c>
      <c r="E59" s="114">
        <v>6.62</v>
      </c>
      <c r="F59" s="114">
        <v>4.12</v>
      </c>
      <c r="G59" s="114">
        <v>4.12</v>
      </c>
      <c r="H59" s="114">
        <v>4.07</v>
      </c>
      <c r="I59" s="114">
        <v>3.44</v>
      </c>
      <c r="J59" s="114">
        <v>6.18</v>
      </c>
      <c r="K59" s="114">
        <v>4.2300000000000004</v>
      </c>
      <c r="L59" s="114">
        <v>14.08</v>
      </c>
      <c r="M59" s="114">
        <v>0.1</v>
      </c>
      <c r="N59" s="114">
        <v>3.96</v>
      </c>
      <c r="O59" s="95"/>
      <c r="P59" s="95"/>
      <c r="Q59" s="95"/>
      <c r="R59" s="95"/>
      <c r="S59" s="95"/>
      <c r="T59" s="95"/>
      <c r="U59" s="95"/>
      <c r="V59" s="95"/>
      <c r="W59" s="95"/>
      <c r="X59" s="95"/>
      <c r="Y59" s="95"/>
      <c r="Z59" s="95"/>
      <c r="AA59" s="96"/>
    </row>
    <row r="60" spans="1:27" s="71" customFormat="1" ht="11.1" customHeight="1">
      <c r="A60" s="69">
        <f>IF(B60&lt;&gt;"",COUNTA($B$19:B60),"")</f>
        <v>41</v>
      </c>
      <c r="B60" s="78" t="s">
        <v>81</v>
      </c>
      <c r="C60" s="114">
        <v>470.22</v>
      </c>
      <c r="D60" s="114">
        <v>3.69</v>
      </c>
      <c r="E60" s="114">
        <v>577.37</v>
      </c>
      <c r="F60" s="114">
        <v>616.14</v>
      </c>
      <c r="G60" s="114">
        <v>671.27</v>
      </c>
      <c r="H60" s="114">
        <v>618.75</v>
      </c>
      <c r="I60" s="114">
        <v>564.9</v>
      </c>
      <c r="J60" s="114">
        <v>576.63</v>
      </c>
      <c r="K60" s="114">
        <v>526.59</v>
      </c>
      <c r="L60" s="114">
        <v>509.73</v>
      </c>
      <c r="M60" s="114">
        <v>1.71</v>
      </c>
      <c r="N60" s="114">
        <v>0.28999999999999998</v>
      </c>
      <c r="O60" s="95"/>
      <c r="P60" s="95"/>
      <c r="Q60" s="95"/>
      <c r="R60" s="95"/>
      <c r="S60" s="95"/>
      <c r="T60" s="95"/>
      <c r="U60" s="95"/>
      <c r="V60" s="95"/>
      <c r="W60" s="95"/>
      <c r="X60" s="95"/>
      <c r="Y60" s="95"/>
      <c r="Z60" s="95"/>
      <c r="AA60" s="96"/>
    </row>
    <row r="61" spans="1:27" s="71" customFormat="1" ht="11.1" customHeight="1">
      <c r="A61" s="69">
        <f>IF(B61&lt;&gt;"",COUNTA($B$19:B61),"")</f>
        <v>42</v>
      </c>
      <c r="B61" s="78" t="s">
        <v>82</v>
      </c>
      <c r="C61" s="114">
        <v>461.81</v>
      </c>
      <c r="D61" s="114">
        <v>0</v>
      </c>
      <c r="E61" s="114">
        <v>1.19</v>
      </c>
      <c r="F61" s="114">
        <v>0.66</v>
      </c>
      <c r="G61" s="114">
        <v>0.95</v>
      </c>
      <c r="H61" s="114">
        <v>1</v>
      </c>
      <c r="I61" s="114">
        <v>0.02</v>
      </c>
      <c r="J61" s="114">
        <v>0</v>
      </c>
      <c r="K61" s="114">
        <v>7.64</v>
      </c>
      <c r="L61" s="114">
        <v>0.11</v>
      </c>
      <c r="M61" s="114">
        <v>198.01</v>
      </c>
      <c r="N61" s="114">
        <v>450.17</v>
      </c>
      <c r="O61" s="95"/>
      <c r="P61" s="95"/>
      <c r="Q61" s="95"/>
      <c r="R61" s="95"/>
      <c r="S61" s="95"/>
      <c r="T61" s="95"/>
      <c r="U61" s="95"/>
      <c r="V61" s="95"/>
      <c r="W61" s="95"/>
      <c r="X61" s="95"/>
      <c r="Y61" s="95"/>
      <c r="Z61" s="95"/>
      <c r="AA61" s="96"/>
    </row>
    <row r="62" spans="1:27" s="71" customFormat="1" ht="20.100000000000001" customHeight="1">
      <c r="A62" s="70">
        <f>IF(B62&lt;&gt;"",COUNTA($B$19:B62),"")</f>
        <v>43</v>
      </c>
      <c r="B62" s="80" t="s">
        <v>83</v>
      </c>
      <c r="C62" s="115">
        <v>18.37</v>
      </c>
      <c r="D62" s="115">
        <v>10.5</v>
      </c>
      <c r="E62" s="115">
        <v>582.85</v>
      </c>
      <c r="F62" s="115">
        <v>619.59</v>
      </c>
      <c r="G62" s="115">
        <v>674.63</v>
      </c>
      <c r="H62" s="115">
        <v>621.92999999999995</v>
      </c>
      <c r="I62" s="115">
        <v>568.4</v>
      </c>
      <c r="J62" s="115">
        <v>582.80999999999995</v>
      </c>
      <c r="K62" s="115">
        <v>523.17999999999995</v>
      </c>
      <c r="L62" s="115">
        <v>523.71</v>
      </c>
      <c r="M62" s="115">
        <v>-196.21</v>
      </c>
      <c r="N62" s="115">
        <v>-445.92</v>
      </c>
      <c r="O62" s="95"/>
      <c r="P62" s="95"/>
      <c r="Q62" s="95"/>
      <c r="R62" s="95"/>
      <c r="S62" s="95"/>
      <c r="T62" s="95"/>
      <c r="U62" s="95"/>
      <c r="V62" s="95"/>
      <c r="W62" s="95"/>
      <c r="X62" s="95"/>
      <c r="Y62" s="95"/>
      <c r="Z62" s="95"/>
      <c r="AA62" s="96"/>
    </row>
    <row r="63" spans="1:27" s="71" customFormat="1" ht="21.6" customHeight="1">
      <c r="A63" s="69">
        <f>IF(B63&lt;&gt;"",COUNTA($B$19:B63),"")</f>
        <v>44</v>
      </c>
      <c r="B63" s="79" t="s">
        <v>84</v>
      </c>
      <c r="C63" s="114">
        <v>0</v>
      </c>
      <c r="D63" s="114">
        <v>0</v>
      </c>
      <c r="E63" s="114">
        <v>0</v>
      </c>
      <c r="F63" s="114">
        <v>0</v>
      </c>
      <c r="G63" s="114">
        <v>0</v>
      </c>
      <c r="H63" s="114">
        <v>0</v>
      </c>
      <c r="I63" s="114">
        <v>0</v>
      </c>
      <c r="J63" s="114">
        <v>0</v>
      </c>
      <c r="K63" s="114">
        <v>0</v>
      </c>
      <c r="L63" s="114">
        <v>0</v>
      </c>
      <c r="M63" s="114">
        <v>0</v>
      </c>
      <c r="N63" s="114">
        <v>0</v>
      </c>
      <c r="O63" s="95"/>
      <c r="P63" s="95"/>
      <c r="Q63" s="95"/>
      <c r="R63" s="95"/>
      <c r="S63" s="95"/>
      <c r="T63" s="95"/>
      <c r="U63" s="95"/>
      <c r="V63" s="95"/>
      <c r="W63" s="95"/>
      <c r="X63" s="95"/>
      <c r="Y63" s="95"/>
      <c r="Z63" s="95"/>
      <c r="AA63" s="96"/>
    </row>
    <row r="64" spans="1:27" s="71" customFormat="1" ht="11.1" customHeight="1">
      <c r="A64" s="69">
        <f>IF(B64&lt;&gt;"",COUNTA($B$19:B64),"")</f>
        <v>45</v>
      </c>
      <c r="B64" s="78" t="s">
        <v>85</v>
      </c>
      <c r="C64" s="114">
        <v>0</v>
      </c>
      <c r="D64" s="114">
        <v>0</v>
      </c>
      <c r="E64" s="114">
        <v>0</v>
      </c>
      <c r="F64" s="114">
        <v>0</v>
      </c>
      <c r="G64" s="114">
        <v>0</v>
      </c>
      <c r="H64" s="114">
        <v>0</v>
      </c>
      <c r="I64" s="114">
        <v>0</v>
      </c>
      <c r="J64" s="114">
        <v>0</v>
      </c>
      <c r="K64" s="114">
        <v>0</v>
      </c>
      <c r="L64" s="114">
        <v>0</v>
      </c>
      <c r="M64" s="114">
        <v>0</v>
      </c>
      <c r="N64" s="114">
        <v>0</v>
      </c>
      <c r="O64" s="95"/>
      <c r="P64" s="95"/>
      <c r="Q64" s="95"/>
      <c r="R64" s="95"/>
      <c r="S64" s="95"/>
      <c r="T64" s="95"/>
      <c r="U64" s="95"/>
      <c r="V64" s="95"/>
      <c r="W64" s="95"/>
      <c r="X64" s="95"/>
      <c r="Y64" s="95"/>
      <c r="Z64" s="95"/>
      <c r="AA64" s="96"/>
    </row>
    <row r="65" spans="1:27" s="71" customFormat="1" ht="11.1" customHeight="1">
      <c r="A65" s="69">
        <f>IF(B65&lt;&gt;"",COUNTA($B$19:B65),"")</f>
        <v>46</v>
      </c>
      <c r="B65" s="78" t="s">
        <v>86</v>
      </c>
      <c r="C65" s="114">
        <v>0.12</v>
      </c>
      <c r="D65" s="114">
        <v>0</v>
      </c>
      <c r="E65" s="114">
        <v>0.06</v>
      </c>
      <c r="F65" s="114">
        <v>7.0000000000000007E-2</v>
      </c>
      <c r="G65" s="114">
        <v>0.1</v>
      </c>
      <c r="H65" s="114">
        <v>0</v>
      </c>
      <c r="I65" s="114">
        <v>0.31</v>
      </c>
      <c r="J65" s="114">
        <v>0</v>
      </c>
      <c r="K65" s="114">
        <v>0</v>
      </c>
      <c r="L65" s="114">
        <v>0</v>
      </c>
      <c r="M65" s="114">
        <v>0.16</v>
      </c>
      <c r="N65" s="114">
        <v>0</v>
      </c>
      <c r="O65" s="95"/>
      <c r="P65" s="95"/>
      <c r="Q65" s="95"/>
      <c r="R65" s="95"/>
      <c r="S65" s="95"/>
      <c r="T65" s="95"/>
      <c r="U65" s="95"/>
      <c r="V65" s="95"/>
      <c r="W65" s="95"/>
      <c r="X65" s="95"/>
      <c r="Y65" s="95"/>
      <c r="Z65" s="95"/>
      <c r="AA65" s="96"/>
    </row>
    <row r="66" spans="1:27" s="71" customFormat="1" ht="11.1" customHeight="1">
      <c r="A66" s="69">
        <f>IF(B66&lt;&gt;"",COUNTA($B$19:B66),"")</f>
        <v>47</v>
      </c>
      <c r="B66" s="78" t="s">
        <v>87</v>
      </c>
      <c r="C66" s="114">
        <v>4.05</v>
      </c>
      <c r="D66" s="114">
        <v>0.33</v>
      </c>
      <c r="E66" s="114">
        <v>4.91</v>
      </c>
      <c r="F66" s="114">
        <v>0</v>
      </c>
      <c r="G66" s="114">
        <v>10.44</v>
      </c>
      <c r="H66" s="114">
        <v>0</v>
      </c>
      <c r="I66" s="114">
        <v>3.7</v>
      </c>
      <c r="J66" s="114">
        <v>18.38</v>
      </c>
      <c r="K66" s="114">
        <v>0</v>
      </c>
      <c r="L66" s="114">
        <v>0.45</v>
      </c>
      <c r="M66" s="114">
        <v>0</v>
      </c>
      <c r="N66" s="114">
        <v>0</v>
      </c>
      <c r="O66" s="95"/>
      <c r="P66" s="95"/>
      <c r="Q66" s="95"/>
      <c r="R66" s="95"/>
      <c r="S66" s="95"/>
      <c r="T66" s="95"/>
      <c r="U66" s="95"/>
      <c r="V66" s="95"/>
      <c r="W66" s="95"/>
      <c r="X66" s="95"/>
      <c r="Y66" s="95"/>
      <c r="Z66" s="95"/>
      <c r="AA66" s="96"/>
    </row>
    <row r="67" spans="1:27" s="71" customFormat="1" ht="11.1" customHeight="1">
      <c r="A67" s="69">
        <f>IF(B67&lt;&gt;"",COUNTA($B$19:B67),"")</f>
        <v>48</v>
      </c>
      <c r="B67" s="78" t="s">
        <v>82</v>
      </c>
      <c r="C67" s="114">
        <v>1.47</v>
      </c>
      <c r="D67" s="114">
        <v>0</v>
      </c>
      <c r="E67" s="114">
        <v>0.32</v>
      </c>
      <c r="F67" s="114">
        <v>0.02</v>
      </c>
      <c r="G67" s="114">
        <v>1.06</v>
      </c>
      <c r="H67" s="114">
        <v>0</v>
      </c>
      <c r="I67" s="114">
        <v>0</v>
      </c>
      <c r="J67" s="114">
        <v>1.1399999999999999</v>
      </c>
      <c r="K67" s="114">
        <v>0</v>
      </c>
      <c r="L67" s="114">
        <v>0</v>
      </c>
      <c r="M67" s="114">
        <v>2.5099999999999998</v>
      </c>
      <c r="N67" s="114">
        <v>0</v>
      </c>
      <c r="O67" s="95"/>
      <c r="P67" s="95"/>
      <c r="Q67" s="95"/>
      <c r="R67" s="95"/>
      <c r="S67" s="95"/>
      <c r="T67" s="95"/>
      <c r="U67" s="95"/>
      <c r="V67" s="95"/>
      <c r="W67" s="95"/>
      <c r="X67" s="95"/>
      <c r="Y67" s="95"/>
      <c r="Z67" s="95"/>
      <c r="AA67" s="96"/>
    </row>
    <row r="68" spans="1:27" s="71" customFormat="1" ht="20.100000000000001" customHeight="1">
      <c r="A68" s="70">
        <f>IF(B68&lt;&gt;"",COUNTA($B$19:B68),"")</f>
        <v>49</v>
      </c>
      <c r="B68" s="80" t="s">
        <v>88</v>
      </c>
      <c r="C68" s="115">
        <v>2.7</v>
      </c>
      <c r="D68" s="115">
        <v>0.33</v>
      </c>
      <c r="E68" s="115">
        <v>4.6500000000000004</v>
      </c>
      <c r="F68" s="115">
        <v>0.06</v>
      </c>
      <c r="G68" s="115">
        <v>9.4700000000000006</v>
      </c>
      <c r="H68" s="115">
        <v>0</v>
      </c>
      <c r="I68" s="115">
        <v>4</v>
      </c>
      <c r="J68" s="115">
        <v>17.239999999999998</v>
      </c>
      <c r="K68" s="115">
        <v>0</v>
      </c>
      <c r="L68" s="115">
        <v>0.45</v>
      </c>
      <c r="M68" s="115">
        <v>-2.34</v>
      </c>
      <c r="N68" s="115">
        <v>0</v>
      </c>
      <c r="O68" s="95"/>
      <c r="P68" s="95"/>
      <c r="Q68" s="95"/>
      <c r="R68" s="95"/>
      <c r="S68" s="95"/>
      <c r="T68" s="95"/>
      <c r="U68" s="95"/>
      <c r="V68" s="95"/>
      <c r="W68" s="95"/>
      <c r="X68" s="95"/>
      <c r="Y68" s="95"/>
      <c r="Z68" s="95"/>
      <c r="AA68" s="96"/>
    </row>
    <row r="69" spans="1:27" s="71" customFormat="1" ht="20.100000000000001" customHeight="1">
      <c r="A69" s="70">
        <f>IF(B69&lt;&gt;"",COUNTA($B$19:B69),"")</f>
        <v>50</v>
      </c>
      <c r="B69" s="80" t="s">
        <v>89</v>
      </c>
      <c r="C69" s="115">
        <v>21.07</v>
      </c>
      <c r="D69" s="115">
        <v>10.83</v>
      </c>
      <c r="E69" s="115">
        <v>587.49</v>
      </c>
      <c r="F69" s="115">
        <v>619.65</v>
      </c>
      <c r="G69" s="115">
        <v>684.1</v>
      </c>
      <c r="H69" s="115">
        <v>621.92999999999995</v>
      </c>
      <c r="I69" s="115">
        <v>572.4</v>
      </c>
      <c r="J69" s="115">
        <v>600.04</v>
      </c>
      <c r="K69" s="115">
        <v>523.17999999999995</v>
      </c>
      <c r="L69" s="115">
        <v>524.15</v>
      </c>
      <c r="M69" s="115">
        <v>-198.55</v>
      </c>
      <c r="N69" s="115">
        <v>-445.92</v>
      </c>
      <c r="O69" s="95"/>
      <c r="P69" s="95"/>
      <c r="Q69" s="95"/>
      <c r="R69" s="95"/>
      <c r="S69" s="95"/>
      <c r="T69" s="95"/>
      <c r="U69" s="95"/>
      <c r="V69" s="95"/>
      <c r="W69" s="95"/>
      <c r="X69" s="95"/>
      <c r="Y69" s="95"/>
      <c r="Z69" s="95"/>
      <c r="AA69" s="96"/>
    </row>
    <row r="70" spans="1:27" s="71" customFormat="1" ht="11.1" customHeight="1">
      <c r="A70" s="69">
        <f>IF(B70&lt;&gt;"",COUNTA($B$19:B70),"")</f>
        <v>51</v>
      </c>
      <c r="B70" s="78" t="s">
        <v>90</v>
      </c>
      <c r="C70" s="114">
        <v>892.68</v>
      </c>
      <c r="D70" s="114">
        <v>1047.97</v>
      </c>
      <c r="E70" s="114">
        <v>856.58</v>
      </c>
      <c r="F70" s="114">
        <v>688.06</v>
      </c>
      <c r="G70" s="114">
        <v>827.74</v>
      </c>
      <c r="H70" s="114">
        <v>805.03</v>
      </c>
      <c r="I70" s="114">
        <v>796.05</v>
      </c>
      <c r="J70" s="114">
        <v>988.9</v>
      </c>
      <c r="K70" s="114">
        <v>807.45</v>
      </c>
      <c r="L70" s="114">
        <v>923.92</v>
      </c>
      <c r="M70" s="114">
        <v>0</v>
      </c>
      <c r="N70" s="114">
        <v>0</v>
      </c>
      <c r="O70" s="95"/>
      <c r="P70" s="95"/>
      <c r="Q70" s="95"/>
      <c r="R70" s="95"/>
      <c r="S70" s="95"/>
      <c r="T70" s="95"/>
      <c r="U70" s="95"/>
      <c r="V70" s="95"/>
      <c r="W70" s="95"/>
      <c r="X70" s="95"/>
      <c r="Y70" s="95"/>
      <c r="Z70" s="95"/>
      <c r="AA70" s="96"/>
    </row>
    <row r="71" spans="1:27" s="71" customFormat="1" ht="11.1" customHeight="1">
      <c r="A71" s="69">
        <f>IF(B71&lt;&gt;"",COUNTA($B$19:B71),"")</f>
        <v>52</v>
      </c>
      <c r="B71" s="78" t="s">
        <v>91</v>
      </c>
      <c r="C71" s="114">
        <v>301.05</v>
      </c>
      <c r="D71" s="114">
        <v>336.47</v>
      </c>
      <c r="E71" s="114">
        <v>292.82</v>
      </c>
      <c r="F71" s="114">
        <v>280.26</v>
      </c>
      <c r="G71" s="114">
        <v>298.20999999999998</v>
      </c>
      <c r="H71" s="114">
        <v>323.20999999999998</v>
      </c>
      <c r="I71" s="114">
        <v>295.83</v>
      </c>
      <c r="J71" s="114">
        <v>278.04000000000002</v>
      </c>
      <c r="K71" s="114">
        <v>266.69</v>
      </c>
      <c r="L71" s="114">
        <v>289.25</v>
      </c>
      <c r="M71" s="114">
        <v>0</v>
      </c>
      <c r="N71" s="114">
        <v>0</v>
      </c>
      <c r="O71" s="95"/>
      <c r="P71" s="95"/>
      <c r="Q71" s="95"/>
      <c r="R71" s="95"/>
      <c r="S71" s="95"/>
      <c r="T71" s="95"/>
      <c r="U71" s="95"/>
      <c r="V71" s="95"/>
      <c r="W71" s="95"/>
      <c r="X71" s="95"/>
      <c r="Y71" s="95"/>
      <c r="Z71" s="95"/>
      <c r="AA71" s="96"/>
    </row>
    <row r="72" spans="1:27" s="71" customFormat="1" ht="11.1" customHeight="1">
      <c r="A72" s="69">
        <f>IF(B72&lt;&gt;"",COUNTA($B$19:B72),"")</f>
        <v>53</v>
      </c>
      <c r="B72" s="78" t="s">
        <v>107</v>
      </c>
      <c r="C72" s="114">
        <v>371.51</v>
      </c>
      <c r="D72" s="114">
        <v>454.07</v>
      </c>
      <c r="E72" s="114">
        <v>352.31</v>
      </c>
      <c r="F72" s="114">
        <v>220.45</v>
      </c>
      <c r="G72" s="114">
        <v>320.97000000000003</v>
      </c>
      <c r="H72" s="114">
        <v>279.05</v>
      </c>
      <c r="I72" s="114">
        <v>305.07</v>
      </c>
      <c r="J72" s="114">
        <v>484.95</v>
      </c>
      <c r="K72" s="114">
        <v>345.68</v>
      </c>
      <c r="L72" s="114">
        <v>401.27</v>
      </c>
      <c r="M72" s="114">
        <v>0</v>
      </c>
      <c r="N72" s="114">
        <v>0</v>
      </c>
      <c r="O72" s="95"/>
      <c r="P72" s="95"/>
      <c r="Q72" s="95"/>
      <c r="R72" s="95"/>
      <c r="S72" s="95"/>
      <c r="T72" s="95"/>
      <c r="U72" s="95"/>
      <c r="V72" s="95"/>
      <c r="W72" s="95"/>
      <c r="X72" s="95"/>
      <c r="Y72" s="95"/>
      <c r="Z72" s="95"/>
      <c r="AA72" s="96"/>
    </row>
    <row r="73" spans="1:27" s="71" customFormat="1" ht="11.1" customHeight="1">
      <c r="A73" s="69">
        <f>IF(B73&lt;&gt;"",COUNTA($B$19:B73),"")</f>
        <v>54</v>
      </c>
      <c r="B73" s="78" t="s">
        <v>108</v>
      </c>
      <c r="C73" s="114">
        <v>128.1</v>
      </c>
      <c r="D73" s="114">
        <v>130.28</v>
      </c>
      <c r="E73" s="114">
        <v>127.59</v>
      </c>
      <c r="F73" s="114">
        <v>142.37</v>
      </c>
      <c r="G73" s="114">
        <v>140.88</v>
      </c>
      <c r="H73" s="114">
        <v>129.21</v>
      </c>
      <c r="I73" s="114">
        <v>124.57</v>
      </c>
      <c r="J73" s="114">
        <v>128.9</v>
      </c>
      <c r="K73" s="114">
        <v>108.12</v>
      </c>
      <c r="L73" s="114">
        <v>124.45</v>
      </c>
      <c r="M73" s="114">
        <v>0</v>
      </c>
      <c r="N73" s="114">
        <v>0</v>
      </c>
      <c r="O73" s="95"/>
      <c r="P73" s="95"/>
      <c r="Q73" s="95"/>
      <c r="R73" s="95"/>
      <c r="S73" s="95"/>
      <c r="T73" s="95"/>
      <c r="U73" s="95"/>
      <c r="V73" s="95"/>
      <c r="W73" s="95"/>
      <c r="X73" s="95"/>
      <c r="Y73" s="95"/>
      <c r="Z73" s="95"/>
      <c r="AA73" s="96"/>
    </row>
    <row r="74" spans="1:27" s="71" customFormat="1" ht="11.1" customHeight="1">
      <c r="A74" s="69">
        <f>IF(B74&lt;&gt;"",COUNTA($B$19:B74),"")</f>
        <v>55</v>
      </c>
      <c r="B74" s="78" t="s">
        <v>28</v>
      </c>
      <c r="C74" s="114">
        <v>609.36</v>
      </c>
      <c r="D74" s="114">
        <v>611.79999999999995</v>
      </c>
      <c r="E74" s="114">
        <v>375.28</v>
      </c>
      <c r="F74" s="114">
        <v>418.56</v>
      </c>
      <c r="G74" s="114">
        <v>363.2</v>
      </c>
      <c r="H74" s="114">
        <v>314.11</v>
      </c>
      <c r="I74" s="114">
        <v>321.36</v>
      </c>
      <c r="J74" s="114">
        <v>294.19</v>
      </c>
      <c r="K74" s="114">
        <v>466.61</v>
      </c>
      <c r="L74" s="114">
        <v>466.84</v>
      </c>
      <c r="M74" s="114">
        <v>0</v>
      </c>
      <c r="N74" s="114">
        <v>233.51</v>
      </c>
      <c r="O74" s="95"/>
      <c r="P74" s="95"/>
      <c r="Q74" s="95"/>
      <c r="R74" s="95"/>
      <c r="S74" s="95"/>
      <c r="T74" s="95"/>
      <c r="U74" s="95"/>
      <c r="V74" s="95"/>
      <c r="W74" s="95"/>
      <c r="X74" s="95"/>
      <c r="Y74" s="95"/>
      <c r="Z74" s="95"/>
      <c r="AA74" s="96"/>
    </row>
    <row r="75" spans="1:27" s="71" customFormat="1" ht="21.6" customHeight="1">
      <c r="A75" s="69">
        <f>IF(B75&lt;&gt;"",COUNTA($B$19:B75),"")</f>
        <v>56</v>
      </c>
      <c r="B75" s="79" t="s">
        <v>92</v>
      </c>
      <c r="C75" s="114">
        <v>268.13</v>
      </c>
      <c r="D75" s="114">
        <v>274.85000000000002</v>
      </c>
      <c r="E75" s="114">
        <v>84.49</v>
      </c>
      <c r="F75" s="114">
        <v>85.17</v>
      </c>
      <c r="G75" s="114">
        <v>80.61</v>
      </c>
      <c r="H75" s="114">
        <v>60.16</v>
      </c>
      <c r="I75" s="114">
        <v>67.16</v>
      </c>
      <c r="J75" s="114">
        <v>117.43</v>
      </c>
      <c r="K75" s="114">
        <v>55.31</v>
      </c>
      <c r="L75" s="114">
        <v>106.44</v>
      </c>
      <c r="M75" s="114">
        <v>43.37</v>
      </c>
      <c r="N75" s="114">
        <v>156.28</v>
      </c>
      <c r="O75" s="95"/>
      <c r="P75" s="95"/>
      <c r="Q75" s="95"/>
      <c r="R75" s="95"/>
      <c r="S75" s="95"/>
      <c r="T75" s="95"/>
      <c r="U75" s="95"/>
      <c r="V75" s="95"/>
      <c r="W75" s="95"/>
      <c r="X75" s="95"/>
      <c r="Y75" s="95"/>
      <c r="Z75" s="95"/>
      <c r="AA75" s="96"/>
    </row>
    <row r="76" spans="1:27" s="71" customFormat="1" ht="21.6" customHeight="1">
      <c r="A76" s="69">
        <f>IF(B76&lt;&gt;"",COUNTA($B$19:B76),"")</f>
        <v>57</v>
      </c>
      <c r="B76" s="79" t="s">
        <v>93</v>
      </c>
      <c r="C76" s="114">
        <v>0</v>
      </c>
      <c r="D76" s="114">
        <v>0</v>
      </c>
      <c r="E76" s="114">
        <v>0</v>
      </c>
      <c r="F76" s="114">
        <v>0</v>
      </c>
      <c r="G76" s="114">
        <v>0</v>
      </c>
      <c r="H76" s="114">
        <v>0</v>
      </c>
      <c r="I76" s="114">
        <v>0</v>
      </c>
      <c r="J76" s="114">
        <v>0</v>
      </c>
      <c r="K76" s="114">
        <v>0</v>
      </c>
      <c r="L76" s="114">
        <v>0</v>
      </c>
      <c r="M76" s="114">
        <v>0</v>
      </c>
      <c r="N76" s="114">
        <v>0</v>
      </c>
      <c r="O76" s="95"/>
      <c r="P76" s="95"/>
      <c r="Q76" s="95"/>
      <c r="R76" s="95"/>
      <c r="S76" s="95"/>
      <c r="T76" s="95"/>
      <c r="U76" s="95"/>
      <c r="V76" s="95"/>
      <c r="W76" s="95"/>
      <c r="X76" s="95"/>
      <c r="Y76" s="95"/>
      <c r="Z76" s="95"/>
      <c r="AA76" s="96"/>
    </row>
    <row r="77" spans="1:27" s="71" customFormat="1" ht="21.6" customHeight="1">
      <c r="A77" s="69">
        <f>IF(B77&lt;&gt;"",COUNTA($B$19:B77),"")</f>
        <v>58</v>
      </c>
      <c r="B77" s="79" t="s">
        <v>94</v>
      </c>
      <c r="C77" s="114">
        <v>0</v>
      </c>
      <c r="D77" s="114">
        <v>0</v>
      </c>
      <c r="E77" s="114">
        <v>0</v>
      </c>
      <c r="F77" s="114">
        <v>0</v>
      </c>
      <c r="G77" s="114">
        <v>0</v>
      </c>
      <c r="H77" s="114">
        <v>0</v>
      </c>
      <c r="I77" s="114">
        <v>0</v>
      </c>
      <c r="J77" s="114">
        <v>0</v>
      </c>
      <c r="K77" s="114">
        <v>0</v>
      </c>
      <c r="L77" s="114">
        <v>0</v>
      </c>
      <c r="M77" s="114">
        <v>0</v>
      </c>
      <c r="N77" s="114">
        <v>0</v>
      </c>
      <c r="O77" s="95"/>
      <c r="P77" s="95"/>
      <c r="Q77" s="95"/>
      <c r="R77" s="95"/>
      <c r="S77" s="95"/>
      <c r="T77" s="95"/>
      <c r="U77" s="95"/>
      <c r="V77" s="95"/>
      <c r="W77" s="95"/>
      <c r="X77" s="95"/>
      <c r="Y77" s="95"/>
      <c r="Z77" s="95"/>
      <c r="AA77" s="96"/>
    </row>
    <row r="78" spans="1:27" s="71" customFormat="1" ht="11.1" customHeight="1">
      <c r="A78" s="69">
        <f>IF(B78&lt;&gt;"",COUNTA($B$19:B78),"")</f>
        <v>59</v>
      </c>
      <c r="B78" s="78" t="s">
        <v>95</v>
      </c>
      <c r="C78" s="114">
        <v>0</v>
      </c>
      <c r="D78" s="114">
        <v>0</v>
      </c>
      <c r="E78" s="114">
        <v>0</v>
      </c>
      <c r="F78" s="114">
        <v>0</v>
      </c>
      <c r="G78" s="114">
        <v>0</v>
      </c>
      <c r="H78" s="114">
        <v>0</v>
      </c>
      <c r="I78" s="114">
        <v>0</v>
      </c>
      <c r="J78" s="114">
        <v>0</v>
      </c>
      <c r="K78" s="114">
        <v>0</v>
      </c>
      <c r="L78" s="114">
        <v>0</v>
      </c>
      <c r="M78" s="114">
        <v>0</v>
      </c>
      <c r="N78" s="114">
        <v>0</v>
      </c>
      <c r="O78" s="95"/>
      <c r="P78" s="95"/>
      <c r="Q78" s="95"/>
      <c r="R78" s="95"/>
      <c r="S78" s="95"/>
      <c r="T78" s="95"/>
      <c r="U78" s="95"/>
      <c r="V78" s="95"/>
      <c r="W78" s="95"/>
      <c r="X78" s="95"/>
      <c r="Y78" s="95"/>
      <c r="Z78" s="95"/>
      <c r="AA78" s="96"/>
    </row>
    <row r="79" spans="1:27" s="71" customFormat="1" ht="11.1" customHeight="1">
      <c r="A79" s="69">
        <f>IF(B79&lt;&gt;"",COUNTA($B$19:B79),"")</f>
        <v>60</v>
      </c>
      <c r="B79" s="78" t="s">
        <v>96</v>
      </c>
      <c r="C79" s="114">
        <v>495.89</v>
      </c>
      <c r="D79" s="114">
        <v>50.8</v>
      </c>
      <c r="E79" s="114">
        <v>30.28</v>
      </c>
      <c r="F79" s="114">
        <v>25.3</v>
      </c>
      <c r="G79" s="114">
        <v>20.350000000000001</v>
      </c>
      <c r="H79" s="114">
        <v>16.23</v>
      </c>
      <c r="I79" s="114">
        <v>15.79</v>
      </c>
      <c r="J79" s="114">
        <v>30.56</v>
      </c>
      <c r="K79" s="114">
        <v>35.11</v>
      </c>
      <c r="L79" s="114">
        <v>54.69</v>
      </c>
      <c r="M79" s="114">
        <v>198.65</v>
      </c>
      <c r="N79" s="114">
        <v>450.91</v>
      </c>
      <c r="O79" s="95"/>
      <c r="P79" s="95"/>
      <c r="Q79" s="95"/>
      <c r="R79" s="95"/>
      <c r="S79" s="95"/>
      <c r="T79" s="95"/>
      <c r="U79" s="95"/>
      <c r="V79" s="95"/>
      <c r="W79" s="95"/>
      <c r="X79" s="95"/>
      <c r="Y79" s="95"/>
      <c r="Z79" s="95"/>
      <c r="AA79" s="96"/>
    </row>
    <row r="80" spans="1:27" s="71" customFormat="1" ht="11.1" customHeight="1">
      <c r="A80" s="69">
        <f>IF(B80&lt;&gt;"",COUNTA($B$19:B80),"")</f>
        <v>61</v>
      </c>
      <c r="B80" s="78" t="s">
        <v>82</v>
      </c>
      <c r="C80" s="114">
        <v>461.81</v>
      </c>
      <c r="D80" s="114">
        <v>0</v>
      </c>
      <c r="E80" s="114">
        <v>1.19</v>
      </c>
      <c r="F80" s="114">
        <v>0.66</v>
      </c>
      <c r="G80" s="114">
        <v>0.95</v>
      </c>
      <c r="H80" s="114">
        <v>1</v>
      </c>
      <c r="I80" s="114">
        <v>0.02</v>
      </c>
      <c r="J80" s="114">
        <v>0</v>
      </c>
      <c r="K80" s="114">
        <v>7.64</v>
      </c>
      <c r="L80" s="114">
        <v>0.11</v>
      </c>
      <c r="M80" s="114">
        <v>198.01</v>
      </c>
      <c r="N80" s="114">
        <v>450.17</v>
      </c>
      <c r="O80" s="95"/>
      <c r="P80" s="95"/>
      <c r="Q80" s="95"/>
      <c r="R80" s="95"/>
      <c r="S80" s="95"/>
      <c r="T80" s="95"/>
      <c r="U80" s="95"/>
      <c r="V80" s="95"/>
      <c r="W80" s="95"/>
      <c r="X80" s="95"/>
      <c r="Y80" s="95"/>
      <c r="Z80" s="95"/>
      <c r="AA80" s="96"/>
    </row>
    <row r="81" spans="1:27" s="71" customFormat="1" ht="20.100000000000001" customHeight="1">
      <c r="A81" s="70">
        <f>IF(B81&lt;&gt;"",COUNTA($B$19:B81),"")</f>
        <v>62</v>
      </c>
      <c r="B81" s="80" t="s">
        <v>97</v>
      </c>
      <c r="C81" s="115">
        <v>1804.26</v>
      </c>
      <c r="D81" s="115">
        <v>1985.42</v>
      </c>
      <c r="E81" s="115">
        <v>1345.45</v>
      </c>
      <c r="F81" s="115">
        <v>1216.43</v>
      </c>
      <c r="G81" s="115">
        <v>1290.95</v>
      </c>
      <c r="H81" s="115">
        <v>1194.52</v>
      </c>
      <c r="I81" s="115">
        <v>1200.33</v>
      </c>
      <c r="J81" s="115">
        <v>1431.08</v>
      </c>
      <c r="K81" s="115">
        <v>1356.84</v>
      </c>
      <c r="L81" s="115">
        <v>1551.77</v>
      </c>
      <c r="M81" s="115">
        <v>44</v>
      </c>
      <c r="N81" s="115">
        <v>390.52</v>
      </c>
      <c r="O81" s="95"/>
      <c r="P81" s="95"/>
      <c r="Q81" s="95"/>
      <c r="R81" s="95"/>
      <c r="S81" s="95"/>
      <c r="T81" s="95"/>
      <c r="U81" s="95"/>
      <c r="V81" s="95"/>
      <c r="W81" s="95"/>
      <c r="X81" s="95"/>
      <c r="Y81" s="95"/>
      <c r="Z81" s="95"/>
      <c r="AA81" s="96"/>
    </row>
    <row r="82" spans="1:27" s="87" customFormat="1" ht="11.1" customHeight="1">
      <c r="A82" s="69">
        <f>IF(B82&lt;&gt;"",COUNTA($B$19:B82),"")</f>
        <v>63</v>
      </c>
      <c r="B82" s="78" t="s">
        <v>98</v>
      </c>
      <c r="C82" s="114">
        <v>118.13</v>
      </c>
      <c r="D82" s="114">
        <v>75.55</v>
      </c>
      <c r="E82" s="114">
        <v>86.74</v>
      </c>
      <c r="F82" s="114">
        <v>87.64</v>
      </c>
      <c r="G82" s="114">
        <v>79.56</v>
      </c>
      <c r="H82" s="114">
        <v>79.8</v>
      </c>
      <c r="I82" s="114">
        <v>92.3</v>
      </c>
      <c r="J82" s="114">
        <v>96.94</v>
      </c>
      <c r="K82" s="114">
        <v>88.48</v>
      </c>
      <c r="L82" s="114">
        <v>85.12</v>
      </c>
      <c r="M82" s="114">
        <v>0</v>
      </c>
      <c r="N82" s="114">
        <v>41.28</v>
      </c>
      <c r="O82" s="97"/>
      <c r="P82" s="97"/>
      <c r="Q82" s="97"/>
      <c r="R82" s="97"/>
      <c r="S82" s="97"/>
      <c r="T82" s="97"/>
      <c r="U82" s="97"/>
      <c r="V82" s="97"/>
      <c r="W82" s="97"/>
      <c r="X82" s="97"/>
      <c r="Y82" s="97"/>
      <c r="Z82" s="97"/>
      <c r="AA82" s="98"/>
    </row>
    <row r="83" spans="1:27" s="87" customFormat="1" ht="11.1" customHeight="1">
      <c r="A83" s="69">
        <f>IF(B83&lt;&gt;"",COUNTA($B$19:B83),"")</f>
        <v>64</v>
      </c>
      <c r="B83" s="78" t="s">
        <v>99</v>
      </c>
      <c r="C83" s="114">
        <v>1.1000000000000001</v>
      </c>
      <c r="D83" s="114">
        <v>0</v>
      </c>
      <c r="E83" s="114">
        <v>0</v>
      </c>
      <c r="F83" s="114">
        <v>0</v>
      </c>
      <c r="G83" s="114">
        <v>0</v>
      </c>
      <c r="H83" s="114">
        <v>0</v>
      </c>
      <c r="I83" s="114">
        <v>0</v>
      </c>
      <c r="J83" s="114">
        <v>0</v>
      </c>
      <c r="K83" s="114">
        <v>0</v>
      </c>
      <c r="L83" s="114">
        <v>0</v>
      </c>
      <c r="M83" s="114">
        <v>2.2799999999999998</v>
      </c>
      <c r="N83" s="114">
        <v>0</v>
      </c>
      <c r="O83" s="97"/>
      <c r="P83" s="97"/>
      <c r="Q83" s="97"/>
      <c r="R83" s="97"/>
      <c r="S83" s="97"/>
      <c r="T83" s="97"/>
      <c r="U83" s="97"/>
      <c r="V83" s="97"/>
      <c r="W83" s="97"/>
      <c r="X83" s="97"/>
      <c r="Y83" s="97"/>
      <c r="Z83" s="97"/>
      <c r="AA83" s="98"/>
    </row>
    <row r="84" spans="1:27" s="87" customFormat="1" ht="11.1" customHeight="1">
      <c r="A84" s="69">
        <f>IF(B84&lt;&gt;"",COUNTA($B$19:B84),"")</f>
        <v>65</v>
      </c>
      <c r="B84" s="78" t="s">
        <v>100</v>
      </c>
      <c r="C84" s="114">
        <v>2.04</v>
      </c>
      <c r="D84" s="114">
        <v>0.3</v>
      </c>
      <c r="E84" s="114">
        <v>2.2000000000000002</v>
      </c>
      <c r="F84" s="114">
        <v>0.17</v>
      </c>
      <c r="G84" s="114">
        <v>1.1399999999999999</v>
      </c>
      <c r="H84" s="114">
        <v>1.94</v>
      </c>
      <c r="I84" s="114">
        <v>3.96</v>
      </c>
      <c r="J84" s="114">
        <v>2.7</v>
      </c>
      <c r="K84" s="114">
        <v>5.65</v>
      </c>
      <c r="L84" s="114">
        <v>0.62</v>
      </c>
      <c r="M84" s="114">
        <v>0.23</v>
      </c>
      <c r="N84" s="114">
        <v>0.11</v>
      </c>
      <c r="O84" s="97"/>
      <c r="P84" s="97"/>
      <c r="Q84" s="97"/>
      <c r="R84" s="97"/>
      <c r="S84" s="97"/>
      <c r="T84" s="97"/>
      <c r="U84" s="97"/>
      <c r="V84" s="97"/>
      <c r="W84" s="97"/>
      <c r="X84" s="97"/>
      <c r="Y84" s="97"/>
      <c r="Z84" s="97"/>
      <c r="AA84" s="98"/>
    </row>
    <row r="85" spans="1:27" s="87" customFormat="1" ht="11.1" customHeight="1">
      <c r="A85" s="69">
        <f>IF(B85&lt;&gt;"",COUNTA($B$19:B85),"")</f>
        <v>66</v>
      </c>
      <c r="B85" s="78" t="s">
        <v>82</v>
      </c>
      <c r="C85" s="114">
        <v>1.47</v>
      </c>
      <c r="D85" s="114">
        <v>0</v>
      </c>
      <c r="E85" s="114">
        <v>0.32</v>
      </c>
      <c r="F85" s="114">
        <v>0.02</v>
      </c>
      <c r="G85" s="114">
        <v>1.06</v>
      </c>
      <c r="H85" s="114">
        <v>0</v>
      </c>
      <c r="I85" s="114">
        <v>0</v>
      </c>
      <c r="J85" s="114">
        <v>1.1399999999999999</v>
      </c>
      <c r="K85" s="114">
        <v>0</v>
      </c>
      <c r="L85" s="114">
        <v>0</v>
      </c>
      <c r="M85" s="114">
        <v>2.5099999999999998</v>
      </c>
      <c r="N85" s="114">
        <v>0</v>
      </c>
      <c r="O85" s="97"/>
      <c r="P85" s="97"/>
      <c r="Q85" s="97"/>
      <c r="R85" s="97"/>
      <c r="S85" s="97"/>
      <c r="T85" s="97"/>
      <c r="U85" s="97"/>
      <c r="V85" s="97"/>
      <c r="W85" s="97"/>
      <c r="X85" s="97"/>
      <c r="Y85" s="97"/>
      <c r="Z85" s="97"/>
      <c r="AA85" s="98"/>
    </row>
    <row r="86" spans="1:27" s="71" customFormat="1" ht="20.100000000000001" customHeight="1">
      <c r="A86" s="70">
        <f>IF(B86&lt;&gt;"",COUNTA($B$19:B86),"")</f>
        <v>67</v>
      </c>
      <c r="B86" s="80" t="s">
        <v>101</v>
      </c>
      <c r="C86" s="115">
        <v>119.79</v>
      </c>
      <c r="D86" s="115">
        <v>75.84</v>
      </c>
      <c r="E86" s="115">
        <v>88.62</v>
      </c>
      <c r="F86" s="115">
        <v>87.79</v>
      </c>
      <c r="G86" s="115">
        <v>79.64</v>
      </c>
      <c r="H86" s="115">
        <v>81.739999999999995</v>
      </c>
      <c r="I86" s="115">
        <v>96.26</v>
      </c>
      <c r="J86" s="115">
        <v>98.5</v>
      </c>
      <c r="K86" s="115">
        <v>94.13</v>
      </c>
      <c r="L86" s="115">
        <v>85.74</v>
      </c>
      <c r="M86" s="115">
        <v>0</v>
      </c>
      <c r="N86" s="115">
        <v>41.39</v>
      </c>
      <c r="O86" s="95"/>
      <c r="P86" s="95"/>
      <c r="Q86" s="95"/>
      <c r="R86" s="95"/>
      <c r="S86" s="95"/>
      <c r="T86" s="95"/>
      <c r="U86" s="95"/>
      <c r="V86" s="95"/>
      <c r="W86" s="95"/>
      <c r="X86" s="95"/>
      <c r="Y86" s="95"/>
      <c r="Z86" s="95"/>
      <c r="AA86" s="96"/>
    </row>
    <row r="87" spans="1:27" s="71" customFormat="1" ht="20.100000000000001" customHeight="1">
      <c r="A87" s="70">
        <f>IF(B87&lt;&gt;"",COUNTA($B$19:B87),"")</f>
        <v>68</v>
      </c>
      <c r="B87" s="80" t="s">
        <v>102</v>
      </c>
      <c r="C87" s="115">
        <v>1924.06</v>
      </c>
      <c r="D87" s="115">
        <v>2061.2600000000002</v>
      </c>
      <c r="E87" s="115">
        <v>1434.07</v>
      </c>
      <c r="F87" s="115">
        <v>1304.22</v>
      </c>
      <c r="G87" s="115">
        <v>1370.59</v>
      </c>
      <c r="H87" s="115">
        <v>1276.26</v>
      </c>
      <c r="I87" s="115">
        <v>1296.58</v>
      </c>
      <c r="J87" s="115">
        <v>1529.58</v>
      </c>
      <c r="K87" s="115">
        <v>1450.97</v>
      </c>
      <c r="L87" s="115">
        <v>1637.51</v>
      </c>
      <c r="M87" s="115">
        <v>44</v>
      </c>
      <c r="N87" s="115">
        <v>431.91</v>
      </c>
      <c r="O87" s="95"/>
      <c r="P87" s="95"/>
      <c r="Q87" s="95"/>
      <c r="R87" s="95"/>
      <c r="S87" s="95"/>
      <c r="T87" s="95"/>
      <c r="U87" s="95"/>
      <c r="V87" s="95"/>
      <c r="W87" s="95"/>
      <c r="X87" s="95"/>
      <c r="Y87" s="95"/>
      <c r="Z87" s="95"/>
      <c r="AA87" s="96"/>
    </row>
    <row r="88" spans="1:27" s="71" customFormat="1" ht="20.100000000000001" customHeight="1">
      <c r="A88" s="70">
        <f>IF(B88&lt;&gt;"",COUNTA($B$19:B88),"")</f>
        <v>69</v>
      </c>
      <c r="B88" s="80" t="s">
        <v>103</v>
      </c>
      <c r="C88" s="115">
        <v>1902.98</v>
      </c>
      <c r="D88" s="115">
        <v>2050.44</v>
      </c>
      <c r="E88" s="115">
        <v>846.58</v>
      </c>
      <c r="F88" s="115">
        <v>684.57</v>
      </c>
      <c r="G88" s="115">
        <v>686.49</v>
      </c>
      <c r="H88" s="115">
        <v>654.33000000000004</v>
      </c>
      <c r="I88" s="115">
        <v>724.18</v>
      </c>
      <c r="J88" s="115">
        <v>929.54</v>
      </c>
      <c r="K88" s="115">
        <v>927.8</v>
      </c>
      <c r="L88" s="115">
        <v>1113.3599999999999</v>
      </c>
      <c r="M88" s="115">
        <v>242.55</v>
      </c>
      <c r="N88" s="115">
        <v>877.83</v>
      </c>
      <c r="O88" s="95"/>
      <c r="P88" s="95"/>
      <c r="Q88" s="95"/>
      <c r="R88" s="95"/>
      <c r="S88" s="95"/>
      <c r="T88" s="95"/>
      <c r="U88" s="95"/>
      <c r="V88" s="95"/>
      <c r="W88" s="95"/>
      <c r="X88" s="95"/>
      <c r="Y88" s="95"/>
      <c r="Z88" s="95"/>
      <c r="AA88" s="96"/>
    </row>
    <row r="89" spans="1:27" s="87" customFormat="1" ht="24.95" customHeight="1">
      <c r="A89" s="69">
        <f>IF(B89&lt;&gt;"",COUNTA($B$19:B89),"")</f>
        <v>70</v>
      </c>
      <c r="B89" s="81" t="s">
        <v>104</v>
      </c>
      <c r="C89" s="116">
        <v>1785.89</v>
      </c>
      <c r="D89" s="116">
        <v>1974.92</v>
      </c>
      <c r="E89" s="116">
        <v>762.6</v>
      </c>
      <c r="F89" s="116">
        <v>596.84</v>
      </c>
      <c r="G89" s="116">
        <v>616.32000000000005</v>
      </c>
      <c r="H89" s="116">
        <v>572.59</v>
      </c>
      <c r="I89" s="116">
        <v>631.92999999999995</v>
      </c>
      <c r="J89" s="116">
        <v>848.27</v>
      </c>
      <c r="K89" s="116">
        <v>833.67</v>
      </c>
      <c r="L89" s="116">
        <v>1028.07</v>
      </c>
      <c r="M89" s="116">
        <v>240.21</v>
      </c>
      <c r="N89" s="116">
        <v>836.44</v>
      </c>
      <c r="O89" s="97"/>
      <c r="P89" s="97"/>
      <c r="Q89" s="97"/>
      <c r="R89" s="97"/>
      <c r="S89" s="97"/>
      <c r="T89" s="97"/>
      <c r="U89" s="97"/>
      <c r="V89" s="97"/>
      <c r="W89" s="97"/>
      <c r="X89" s="97"/>
      <c r="Y89" s="97"/>
      <c r="Z89" s="97"/>
      <c r="AA89" s="98"/>
    </row>
    <row r="90" spans="1:27" s="87" customFormat="1" ht="18" customHeight="1">
      <c r="A90" s="69">
        <f>IF(B90&lt;&gt;"",COUNTA($B$19:B90),"")</f>
        <v>71</v>
      </c>
      <c r="B90" s="78" t="s">
        <v>105</v>
      </c>
      <c r="C90" s="114">
        <v>79.819999999999993</v>
      </c>
      <c r="D90" s="114">
        <v>69.27</v>
      </c>
      <c r="E90" s="114">
        <v>22.89</v>
      </c>
      <c r="F90" s="114">
        <v>11.21</v>
      </c>
      <c r="G90" s="114">
        <v>11.74</v>
      </c>
      <c r="H90" s="114">
        <v>12.83</v>
      </c>
      <c r="I90" s="114">
        <v>33.369999999999997</v>
      </c>
      <c r="J90" s="114">
        <v>51.87</v>
      </c>
      <c r="K90" s="114">
        <v>10.57</v>
      </c>
      <c r="L90" s="114">
        <v>19.91</v>
      </c>
      <c r="M90" s="114">
        <v>0.42</v>
      </c>
      <c r="N90" s="114">
        <v>59.12</v>
      </c>
      <c r="O90" s="97"/>
      <c r="P90" s="97"/>
      <c r="Q90" s="97"/>
      <c r="R90" s="97"/>
      <c r="S90" s="97"/>
      <c r="T90" s="97"/>
      <c r="U90" s="97"/>
      <c r="V90" s="97"/>
      <c r="W90" s="97"/>
      <c r="X90" s="97"/>
      <c r="Y90" s="97"/>
      <c r="Z90" s="97"/>
      <c r="AA90" s="98"/>
    </row>
    <row r="91" spans="1:27" ht="11.1" customHeight="1">
      <c r="A91" s="69">
        <f>IF(B91&lt;&gt;"",COUNTA($B$19:B91),"")</f>
        <v>72</v>
      </c>
      <c r="B91" s="78" t="s">
        <v>106</v>
      </c>
      <c r="C91" s="114">
        <v>86.83</v>
      </c>
      <c r="D91" s="114">
        <v>67.3</v>
      </c>
      <c r="E91" s="114">
        <v>48.54</v>
      </c>
      <c r="F91" s="114">
        <v>46.29</v>
      </c>
      <c r="G91" s="114">
        <v>35.94</v>
      </c>
      <c r="H91" s="114">
        <v>45.93</v>
      </c>
      <c r="I91" s="114">
        <v>47.18</v>
      </c>
      <c r="J91" s="114">
        <v>57.37</v>
      </c>
      <c r="K91" s="114">
        <v>31.5</v>
      </c>
      <c r="L91" s="114">
        <v>61.02</v>
      </c>
      <c r="M91" s="114">
        <v>1.74</v>
      </c>
      <c r="N91" s="114">
        <v>41.8</v>
      </c>
    </row>
  </sheetData>
  <mergeCells count="28">
    <mergeCell ref="C18:H18"/>
    <mergeCell ref="A4:A16"/>
    <mergeCell ref="B4:B16"/>
    <mergeCell ref="C4:C16"/>
    <mergeCell ref="D4:D16"/>
    <mergeCell ref="E4:E16"/>
    <mergeCell ref="A2:B3"/>
    <mergeCell ref="C2:H3"/>
    <mergeCell ref="I2:N3"/>
    <mergeCell ref="A1:B1"/>
    <mergeCell ref="C1:H1"/>
    <mergeCell ref="I1:N1"/>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204"/>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5.75" customHeight="1"/>
  <cols>
    <col min="1" max="1" width="3.5703125" style="149" customWidth="1"/>
    <col min="2" max="2" width="36.5703125" style="135" customWidth="1"/>
    <col min="3" max="4" width="8.5703125" style="135" customWidth="1"/>
    <col min="5" max="5" width="8.42578125" style="146" customWidth="1"/>
    <col min="6" max="6" width="8.5703125" style="147" customWidth="1"/>
    <col min="7" max="7" width="8.5703125" style="135" customWidth="1"/>
    <col min="8" max="8" width="8.42578125" style="135" customWidth="1"/>
    <col min="9" max="9" width="10.5703125" style="135" customWidth="1"/>
    <col min="10" max="10" width="9.5703125" style="135" customWidth="1"/>
    <col min="11" max="11" width="10.5703125" style="135" customWidth="1"/>
    <col min="12" max="12" width="9.5703125" style="135" customWidth="1"/>
    <col min="13" max="13" width="10.5703125" style="135" customWidth="1"/>
    <col min="14" max="16384" width="11.42578125" style="135"/>
  </cols>
  <sheetData>
    <row r="1" spans="1:13" s="134" customFormat="1" ht="35.1" customHeight="1">
      <c r="A1" s="252" t="s">
        <v>65</v>
      </c>
      <c r="B1" s="253"/>
      <c r="C1" s="250" t="str">
        <f>"Auszahlungen und Einzahlungen der Kreisverwaltungen, Amtsverwaltungen und kreisangehörigen Gemeinden "&amp;Deckblatt!A7&amp;"
nach Arten und Kreisen"</f>
        <v>Auszahlungen und Einzahlungen der Kreisverwaltungen, Amtsverwaltungen und kreisangehörigen Gemeinden 2021
nach Arten und Kreisen</v>
      </c>
      <c r="D1" s="250"/>
      <c r="E1" s="250"/>
      <c r="F1" s="250"/>
      <c r="G1" s="250"/>
      <c r="H1" s="251"/>
      <c r="I1" s="249" t="str">
        <f>"Auszahlungen und Einzahlungen der Kreisverwaltungen, Amtsverwaltungen und kreisangehörigen Gemeinden "&amp;Deckblatt!A7&amp;"
 nach Arten und Kreisen"</f>
        <v>Auszahlungen und Einzahlungen der Kreisverwaltungen, Amtsverwaltungen und kreisangehörigen Gemeinden 2021
 nach Arten und Kreisen</v>
      </c>
      <c r="J1" s="250"/>
      <c r="K1" s="250"/>
      <c r="L1" s="250"/>
      <c r="M1" s="251"/>
    </row>
    <row r="2" spans="1:13" s="134" customFormat="1" ht="15" customHeight="1">
      <c r="A2" s="252"/>
      <c r="B2" s="253"/>
      <c r="C2" s="250"/>
      <c r="D2" s="250"/>
      <c r="E2" s="250"/>
      <c r="F2" s="250"/>
      <c r="G2" s="250"/>
      <c r="H2" s="251"/>
      <c r="I2" s="249"/>
      <c r="J2" s="250"/>
      <c r="K2" s="250"/>
      <c r="L2" s="250"/>
      <c r="M2" s="251"/>
    </row>
    <row r="3" spans="1:13" s="134" customFormat="1" ht="15" customHeight="1">
      <c r="A3" s="252"/>
      <c r="B3" s="253"/>
      <c r="C3" s="250"/>
      <c r="D3" s="250"/>
      <c r="E3" s="250"/>
      <c r="F3" s="250"/>
      <c r="G3" s="250"/>
      <c r="H3" s="251"/>
      <c r="I3" s="249"/>
      <c r="J3" s="250"/>
      <c r="K3" s="250"/>
      <c r="L3" s="250"/>
      <c r="M3" s="251"/>
    </row>
    <row r="4" spans="1:13" ht="11.1" customHeight="1">
      <c r="A4" s="256" t="s">
        <v>29</v>
      </c>
      <c r="B4" s="255" t="s">
        <v>124</v>
      </c>
      <c r="C4" s="254" t="s">
        <v>601</v>
      </c>
      <c r="D4" s="235" t="s">
        <v>3</v>
      </c>
      <c r="E4" s="235"/>
      <c r="F4" s="235"/>
      <c r="G4" s="235"/>
      <c r="H4" s="236"/>
      <c r="I4" s="234" t="s">
        <v>3</v>
      </c>
      <c r="J4" s="235"/>
      <c r="K4" s="235"/>
      <c r="L4" s="235"/>
      <c r="M4" s="236"/>
    </row>
    <row r="5" spans="1:13" ht="11.1" customHeight="1">
      <c r="A5" s="256"/>
      <c r="B5" s="255"/>
      <c r="C5" s="254"/>
      <c r="D5" s="237" t="s">
        <v>602</v>
      </c>
      <c r="E5" s="237" t="s">
        <v>603</v>
      </c>
      <c r="F5" s="237" t="s">
        <v>604</v>
      </c>
      <c r="G5" s="241" t="s">
        <v>605</v>
      </c>
      <c r="H5" s="239" t="s">
        <v>606</v>
      </c>
      <c r="I5" s="245" t="s">
        <v>607</v>
      </c>
      <c r="J5" s="241" t="s">
        <v>606</v>
      </c>
      <c r="K5" s="241" t="s">
        <v>608</v>
      </c>
      <c r="L5" s="241" t="s">
        <v>606</v>
      </c>
      <c r="M5" s="239" t="s">
        <v>609</v>
      </c>
    </row>
    <row r="6" spans="1:13" ht="11.1" customHeight="1">
      <c r="A6" s="256"/>
      <c r="B6" s="255"/>
      <c r="C6" s="254"/>
      <c r="D6" s="243"/>
      <c r="E6" s="238"/>
      <c r="F6" s="243"/>
      <c r="G6" s="244"/>
      <c r="H6" s="240"/>
      <c r="I6" s="246"/>
      <c r="J6" s="242"/>
      <c r="K6" s="244"/>
      <c r="L6" s="242"/>
      <c r="M6" s="248"/>
    </row>
    <row r="7" spans="1:13" ht="11.1" customHeight="1">
      <c r="A7" s="256"/>
      <c r="B7" s="255"/>
      <c r="C7" s="254"/>
      <c r="D7" s="243"/>
      <c r="E7" s="254" t="s">
        <v>610</v>
      </c>
      <c r="F7" s="243"/>
      <c r="G7" s="244"/>
      <c r="H7" s="236" t="s">
        <v>68</v>
      </c>
      <c r="I7" s="246"/>
      <c r="J7" s="235" t="s">
        <v>69</v>
      </c>
      <c r="K7" s="244"/>
      <c r="L7" s="235" t="s">
        <v>70</v>
      </c>
      <c r="M7" s="248"/>
    </row>
    <row r="8" spans="1:13" ht="11.1" customHeight="1">
      <c r="A8" s="256"/>
      <c r="B8" s="255"/>
      <c r="C8" s="254"/>
      <c r="D8" s="243"/>
      <c r="E8" s="254"/>
      <c r="F8" s="243"/>
      <c r="G8" s="244"/>
      <c r="H8" s="236"/>
      <c r="I8" s="246"/>
      <c r="J8" s="235"/>
      <c r="K8" s="244"/>
      <c r="L8" s="235"/>
      <c r="M8" s="248"/>
    </row>
    <row r="9" spans="1:13" ht="11.1" customHeight="1">
      <c r="A9" s="256"/>
      <c r="B9" s="255"/>
      <c r="C9" s="254"/>
      <c r="D9" s="243"/>
      <c r="E9" s="254"/>
      <c r="F9" s="243"/>
      <c r="G9" s="244"/>
      <c r="H9" s="236"/>
      <c r="I9" s="246"/>
      <c r="J9" s="235"/>
      <c r="K9" s="244"/>
      <c r="L9" s="235"/>
      <c r="M9" s="248"/>
    </row>
    <row r="10" spans="1:13" ht="11.1" customHeight="1">
      <c r="A10" s="256"/>
      <c r="B10" s="255"/>
      <c r="C10" s="254"/>
      <c r="D10" s="243"/>
      <c r="E10" s="254"/>
      <c r="F10" s="243"/>
      <c r="G10" s="244"/>
      <c r="H10" s="236"/>
      <c r="I10" s="246"/>
      <c r="J10" s="235"/>
      <c r="K10" s="244"/>
      <c r="L10" s="235"/>
      <c r="M10" s="248"/>
    </row>
    <row r="11" spans="1:13" ht="11.1" customHeight="1">
      <c r="A11" s="256"/>
      <c r="B11" s="255"/>
      <c r="C11" s="254"/>
      <c r="D11" s="243"/>
      <c r="E11" s="254"/>
      <c r="F11" s="243"/>
      <c r="G11" s="244"/>
      <c r="H11" s="236"/>
      <c r="I11" s="246"/>
      <c r="J11" s="235"/>
      <c r="K11" s="244"/>
      <c r="L11" s="235"/>
      <c r="M11" s="248"/>
    </row>
    <row r="12" spans="1:13" ht="11.1" customHeight="1">
      <c r="A12" s="256"/>
      <c r="B12" s="255"/>
      <c r="C12" s="254"/>
      <c r="D12" s="243"/>
      <c r="E12" s="254"/>
      <c r="F12" s="243"/>
      <c r="G12" s="244"/>
      <c r="H12" s="236"/>
      <c r="I12" s="246"/>
      <c r="J12" s="235"/>
      <c r="K12" s="244"/>
      <c r="L12" s="235"/>
      <c r="M12" s="248"/>
    </row>
    <row r="13" spans="1:13" ht="11.1" customHeight="1">
      <c r="A13" s="256"/>
      <c r="B13" s="255"/>
      <c r="C13" s="254"/>
      <c r="D13" s="243"/>
      <c r="E13" s="254"/>
      <c r="F13" s="243"/>
      <c r="G13" s="244"/>
      <c r="H13" s="236"/>
      <c r="I13" s="246"/>
      <c r="J13" s="235"/>
      <c r="K13" s="244"/>
      <c r="L13" s="235"/>
      <c r="M13" s="248"/>
    </row>
    <row r="14" spans="1:13" ht="11.1" customHeight="1">
      <c r="A14" s="256"/>
      <c r="B14" s="255"/>
      <c r="C14" s="254"/>
      <c r="D14" s="243"/>
      <c r="E14" s="254"/>
      <c r="F14" s="243"/>
      <c r="G14" s="244"/>
      <c r="H14" s="236"/>
      <c r="I14" s="246"/>
      <c r="J14" s="235"/>
      <c r="K14" s="244"/>
      <c r="L14" s="235"/>
      <c r="M14" s="248"/>
    </row>
    <row r="15" spans="1:13" s="136" customFormat="1" ht="11.1" customHeight="1">
      <c r="A15" s="256"/>
      <c r="B15" s="255"/>
      <c r="C15" s="254"/>
      <c r="D15" s="243"/>
      <c r="E15" s="254"/>
      <c r="F15" s="243"/>
      <c r="G15" s="244"/>
      <c r="H15" s="236"/>
      <c r="I15" s="246"/>
      <c r="J15" s="235"/>
      <c r="K15" s="244"/>
      <c r="L15" s="235"/>
      <c r="M15" s="248"/>
    </row>
    <row r="16" spans="1:13" s="136" customFormat="1" ht="11.1" customHeight="1">
      <c r="A16" s="256"/>
      <c r="B16" s="255"/>
      <c r="C16" s="254"/>
      <c r="D16" s="238"/>
      <c r="E16" s="254"/>
      <c r="F16" s="238"/>
      <c r="G16" s="242"/>
      <c r="H16" s="236"/>
      <c r="I16" s="247"/>
      <c r="J16" s="235"/>
      <c r="K16" s="242"/>
      <c r="L16" s="235"/>
      <c r="M16" s="240"/>
    </row>
    <row r="17" spans="1:14" s="150" customFormat="1" ht="11.45" customHeight="1">
      <c r="A17" s="125">
        <v>1</v>
      </c>
      <c r="B17" s="126">
        <v>2</v>
      </c>
      <c r="C17" s="127">
        <v>3</v>
      </c>
      <c r="D17" s="127">
        <v>4</v>
      </c>
      <c r="E17" s="128">
        <v>5</v>
      </c>
      <c r="F17" s="127">
        <v>6</v>
      </c>
      <c r="G17" s="129">
        <v>7</v>
      </c>
      <c r="H17" s="130">
        <v>8</v>
      </c>
      <c r="I17" s="131">
        <v>9</v>
      </c>
      <c r="J17" s="129">
        <v>10</v>
      </c>
      <c r="K17" s="129">
        <v>11</v>
      </c>
      <c r="L17" s="132">
        <v>12</v>
      </c>
      <c r="M17" s="133">
        <v>13</v>
      </c>
    </row>
    <row r="18" spans="1:14" ht="20.100000000000001" customHeight="1">
      <c r="A18" s="151"/>
      <c r="B18" s="152"/>
      <c r="C18" s="232" t="s">
        <v>60</v>
      </c>
      <c r="D18" s="233"/>
      <c r="E18" s="233"/>
      <c r="F18" s="233"/>
      <c r="G18" s="233"/>
      <c r="H18" s="233"/>
      <c r="I18" s="233" t="s">
        <v>60</v>
      </c>
      <c r="J18" s="233"/>
      <c r="K18" s="233"/>
      <c r="L18" s="233"/>
      <c r="M18" s="233"/>
    </row>
    <row r="19" spans="1:14" ht="11.1" customHeight="1">
      <c r="A19" s="69">
        <f>IF(B19&lt;&gt;"",COUNTA($B19:B$19),"")</f>
        <v>1</v>
      </c>
      <c r="B19" s="137" t="s">
        <v>78</v>
      </c>
      <c r="C19" s="111">
        <v>999580</v>
      </c>
      <c r="D19" s="111">
        <v>184922</v>
      </c>
      <c r="E19" s="111">
        <v>24755</v>
      </c>
      <c r="F19" s="111">
        <v>153543</v>
      </c>
      <c r="G19" s="111">
        <v>170344</v>
      </c>
      <c r="H19" s="111">
        <v>35540</v>
      </c>
      <c r="I19" s="111">
        <v>123020</v>
      </c>
      <c r="J19" s="111">
        <v>25124</v>
      </c>
      <c r="K19" s="111">
        <v>184706</v>
      </c>
      <c r="L19" s="111">
        <v>35932</v>
      </c>
      <c r="M19" s="111">
        <v>183044</v>
      </c>
      <c r="N19" s="105"/>
    </row>
    <row r="20" spans="1:14" ht="11.1" customHeight="1">
      <c r="A20" s="69">
        <f>IF(B20&lt;&gt;"",COUNTA($B$19:B20),"")</f>
        <v>2</v>
      </c>
      <c r="B20" s="137" t="s">
        <v>79</v>
      </c>
      <c r="C20" s="111">
        <v>644146</v>
      </c>
      <c r="D20" s="111">
        <v>134692</v>
      </c>
      <c r="E20" s="111">
        <v>12874</v>
      </c>
      <c r="F20" s="111">
        <v>100794</v>
      </c>
      <c r="G20" s="111">
        <v>109816</v>
      </c>
      <c r="H20" s="111">
        <v>20043</v>
      </c>
      <c r="I20" s="111">
        <v>76661</v>
      </c>
      <c r="J20" s="111">
        <v>9255</v>
      </c>
      <c r="K20" s="111">
        <v>133250</v>
      </c>
      <c r="L20" s="111">
        <v>13309</v>
      </c>
      <c r="M20" s="111">
        <v>88933</v>
      </c>
      <c r="N20" s="105"/>
    </row>
    <row r="21" spans="1:14" ht="21.6" customHeight="1">
      <c r="A21" s="69">
        <f>IF(B21&lt;&gt;"",COUNTA($B$19:B21),"")</f>
        <v>3</v>
      </c>
      <c r="B21" s="138" t="s">
        <v>638</v>
      </c>
      <c r="C21" s="111">
        <v>1062938</v>
      </c>
      <c r="D21" s="111">
        <v>205540</v>
      </c>
      <c r="E21" s="111">
        <v>0</v>
      </c>
      <c r="F21" s="111">
        <v>142565</v>
      </c>
      <c r="G21" s="111">
        <v>277963</v>
      </c>
      <c r="H21" s="111">
        <v>0</v>
      </c>
      <c r="I21" s="111">
        <v>108725</v>
      </c>
      <c r="J21" s="111">
        <v>0</v>
      </c>
      <c r="K21" s="111">
        <v>192337</v>
      </c>
      <c r="L21" s="111">
        <v>0</v>
      </c>
      <c r="M21" s="111">
        <v>135808</v>
      </c>
      <c r="N21" s="105"/>
    </row>
    <row r="22" spans="1:14" ht="11.1" customHeight="1">
      <c r="A22" s="69">
        <f>IF(B22&lt;&gt;"",COUNTA($B$19:B22),"")</f>
        <v>4</v>
      </c>
      <c r="B22" s="137" t="s">
        <v>80</v>
      </c>
      <c r="C22" s="111">
        <v>15369</v>
      </c>
      <c r="D22" s="111">
        <v>2994</v>
      </c>
      <c r="E22" s="111">
        <v>92</v>
      </c>
      <c r="F22" s="111">
        <v>1054</v>
      </c>
      <c r="G22" s="111">
        <v>3229</v>
      </c>
      <c r="H22" s="111">
        <v>1726</v>
      </c>
      <c r="I22" s="111">
        <v>3247</v>
      </c>
      <c r="J22" s="111">
        <v>2126</v>
      </c>
      <c r="K22" s="111">
        <v>2462</v>
      </c>
      <c r="L22" s="111">
        <v>121</v>
      </c>
      <c r="M22" s="111">
        <v>2383</v>
      </c>
      <c r="N22" s="105"/>
    </row>
    <row r="23" spans="1:14" ht="11.1" customHeight="1">
      <c r="A23" s="69">
        <f>IF(B23&lt;&gt;"",COUNTA($B$19:B23),"")</f>
        <v>5</v>
      </c>
      <c r="B23" s="137" t="s">
        <v>81</v>
      </c>
      <c r="C23" s="111">
        <v>2183339</v>
      </c>
      <c r="D23" s="111">
        <v>476620</v>
      </c>
      <c r="E23" s="111">
        <v>103213</v>
      </c>
      <c r="F23" s="111">
        <v>347171</v>
      </c>
      <c r="G23" s="111">
        <v>362870</v>
      </c>
      <c r="H23" s="111">
        <v>49841</v>
      </c>
      <c r="I23" s="111">
        <v>247500</v>
      </c>
      <c r="J23" s="111">
        <v>34055</v>
      </c>
      <c r="K23" s="111">
        <v>384001</v>
      </c>
      <c r="L23" s="111">
        <v>61958</v>
      </c>
      <c r="M23" s="111">
        <v>365176</v>
      </c>
      <c r="N23" s="105"/>
    </row>
    <row r="24" spans="1:14" ht="11.1" customHeight="1">
      <c r="A24" s="69">
        <f>IF(B24&lt;&gt;"",COUNTA($B$19:B24),"")</f>
        <v>6</v>
      </c>
      <c r="B24" s="137" t="s">
        <v>82</v>
      </c>
      <c r="C24" s="111">
        <v>1150578</v>
      </c>
      <c r="D24" s="111">
        <v>228478</v>
      </c>
      <c r="E24" s="111">
        <v>4094</v>
      </c>
      <c r="F24" s="111">
        <v>182824</v>
      </c>
      <c r="G24" s="111">
        <v>185214</v>
      </c>
      <c r="H24" s="111">
        <v>3631</v>
      </c>
      <c r="I24" s="111">
        <v>137261</v>
      </c>
      <c r="J24" s="111">
        <v>164</v>
      </c>
      <c r="K24" s="111">
        <v>196248</v>
      </c>
      <c r="L24" s="111">
        <v>3169</v>
      </c>
      <c r="M24" s="111">
        <v>220554</v>
      </c>
      <c r="N24" s="105"/>
    </row>
    <row r="25" spans="1:14" s="140" customFormat="1" ht="18" customHeight="1">
      <c r="A25" s="70">
        <f>IF(B25&lt;&gt;"",COUNTA($B$19:B25),"")</f>
        <v>7</v>
      </c>
      <c r="B25" s="139" t="s">
        <v>83</v>
      </c>
      <c r="C25" s="113">
        <v>3754794</v>
      </c>
      <c r="D25" s="113">
        <v>776291</v>
      </c>
      <c r="E25" s="113">
        <v>136841</v>
      </c>
      <c r="F25" s="113">
        <v>562303</v>
      </c>
      <c r="G25" s="113">
        <v>739008</v>
      </c>
      <c r="H25" s="113">
        <v>103518</v>
      </c>
      <c r="I25" s="113">
        <v>421893</v>
      </c>
      <c r="J25" s="113">
        <v>70395</v>
      </c>
      <c r="K25" s="113">
        <v>700509</v>
      </c>
      <c r="L25" s="113">
        <v>108152</v>
      </c>
      <c r="M25" s="113">
        <v>554789</v>
      </c>
      <c r="N25" s="106"/>
    </row>
    <row r="26" spans="1:14" ht="21.6" customHeight="1">
      <c r="A26" s="69">
        <f>IF(B26&lt;&gt;"",COUNTA($B$19:B26),"")</f>
        <v>8</v>
      </c>
      <c r="B26" s="138" t="s">
        <v>84</v>
      </c>
      <c r="C26" s="111">
        <v>791953</v>
      </c>
      <c r="D26" s="111">
        <v>125486</v>
      </c>
      <c r="E26" s="111">
        <v>2989</v>
      </c>
      <c r="F26" s="111">
        <v>121904</v>
      </c>
      <c r="G26" s="111">
        <v>107184</v>
      </c>
      <c r="H26" s="111">
        <v>20756</v>
      </c>
      <c r="I26" s="111">
        <v>151732</v>
      </c>
      <c r="J26" s="111">
        <v>28362</v>
      </c>
      <c r="K26" s="111">
        <v>103761</v>
      </c>
      <c r="L26" s="111">
        <v>23158</v>
      </c>
      <c r="M26" s="111">
        <v>181886</v>
      </c>
      <c r="N26" s="105"/>
    </row>
    <row r="27" spans="1:14" ht="11.1" customHeight="1">
      <c r="A27" s="69">
        <f>IF(B27&lt;&gt;"",COUNTA($B$19:B27),"")</f>
        <v>9</v>
      </c>
      <c r="B27" s="137" t="s">
        <v>85</v>
      </c>
      <c r="C27" s="111">
        <v>435915</v>
      </c>
      <c r="D27" s="111">
        <v>57264</v>
      </c>
      <c r="E27" s="111">
        <v>2484</v>
      </c>
      <c r="F27" s="111">
        <v>69065</v>
      </c>
      <c r="G27" s="111">
        <v>73448</v>
      </c>
      <c r="H27" s="111">
        <v>15604</v>
      </c>
      <c r="I27" s="111">
        <v>61996</v>
      </c>
      <c r="J27" s="111">
        <v>21865</v>
      </c>
      <c r="K27" s="111">
        <v>79144</v>
      </c>
      <c r="L27" s="111">
        <v>17804</v>
      </c>
      <c r="M27" s="111">
        <v>94998</v>
      </c>
      <c r="N27" s="105"/>
    </row>
    <row r="28" spans="1:14" ht="11.1" customHeight="1">
      <c r="A28" s="69">
        <f>IF(B28&lt;&gt;"",COUNTA($B$19:B28),"")</f>
        <v>10</v>
      </c>
      <c r="B28" s="137" t="s">
        <v>86</v>
      </c>
      <c r="C28" s="111">
        <v>217</v>
      </c>
      <c r="D28" s="111">
        <v>68</v>
      </c>
      <c r="E28" s="111">
        <v>0</v>
      </c>
      <c r="F28" s="111">
        <v>0</v>
      </c>
      <c r="G28" s="111">
        <v>20</v>
      </c>
      <c r="H28" s="111">
        <v>0</v>
      </c>
      <c r="I28" s="111">
        <v>0</v>
      </c>
      <c r="J28" s="111">
        <v>0</v>
      </c>
      <c r="K28" s="111">
        <v>0</v>
      </c>
      <c r="L28" s="111">
        <v>0</v>
      </c>
      <c r="M28" s="111">
        <v>129</v>
      </c>
      <c r="N28" s="105"/>
    </row>
    <row r="29" spans="1:14" ht="11.1" customHeight="1">
      <c r="A29" s="69">
        <f>IF(B29&lt;&gt;"",COUNTA($B$19:B29),"")</f>
        <v>11</v>
      </c>
      <c r="B29" s="137" t="s">
        <v>87</v>
      </c>
      <c r="C29" s="111">
        <v>88616</v>
      </c>
      <c r="D29" s="111">
        <v>15114</v>
      </c>
      <c r="E29" s="111">
        <v>10134</v>
      </c>
      <c r="F29" s="111">
        <v>6906</v>
      </c>
      <c r="G29" s="111">
        <v>26755</v>
      </c>
      <c r="H29" s="111">
        <v>236</v>
      </c>
      <c r="I29" s="111">
        <v>1604</v>
      </c>
      <c r="J29" s="111">
        <v>25</v>
      </c>
      <c r="K29" s="111">
        <v>31317</v>
      </c>
      <c r="L29" s="111">
        <v>692</v>
      </c>
      <c r="M29" s="111">
        <v>6921</v>
      </c>
      <c r="N29" s="105"/>
    </row>
    <row r="30" spans="1:14" ht="11.1" customHeight="1">
      <c r="A30" s="69">
        <f>IF(B30&lt;&gt;"",COUNTA($B$19:B30),"")</f>
        <v>12</v>
      </c>
      <c r="B30" s="137" t="s">
        <v>82</v>
      </c>
      <c r="C30" s="111">
        <v>11535</v>
      </c>
      <c r="D30" s="111">
        <v>1947</v>
      </c>
      <c r="E30" s="111">
        <v>0</v>
      </c>
      <c r="F30" s="111">
        <v>210</v>
      </c>
      <c r="G30" s="111">
        <v>3603</v>
      </c>
      <c r="H30" s="111">
        <v>0</v>
      </c>
      <c r="I30" s="111">
        <v>469</v>
      </c>
      <c r="J30" s="111">
        <v>116</v>
      </c>
      <c r="K30" s="111">
        <v>1138</v>
      </c>
      <c r="L30" s="111">
        <v>0</v>
      </c>
      <c r="M30" s="111">
        <v>4168</v>
      </c>
      <c r="N30" s="105"/>
    </row>
    <row r="31" spans="1:14" s="140" customFormat="1" ht="18" customHeight="1">
      <c r="A31" s="70">
        <f>IF(B31&lt;&gt;"",COUNTA($B$19:B31),"")</f>
        <v>13</v>
      </c>
      <c r="B31" s="139" t="s">
        <v>88</v>
      </c>
      <c r="C31" s="113">
        <v>869251</v>
      </c>
      <c r="D31" s="113">
        <v>138721</v>
      </c>
      <c r="E31" s="113">
        <v>13123</v>
      </c>
      <c r="F31" s="113">
        <v>128601</v>
      </c>
      <c r="G31" s="113">
        <v>130356</v>
      </c>
      <c r="H31" s="113">
        <v>20992</v>
      </c>
      <c r="I31" s="113">
        <v>152866</v>
      </c>
      <c r="J31" s="113">
        <v>28271</v>
      </c>
      <c r="K31" s="113">
        <v>133940</v>
      </c>
      <c r="L31" s="113">
        <v>23850</v>
      </c>
      <c r="M31" s="113">
        <v>184768</v>
      </c>
      <c r="N31" s="106"/>
    </row>
    <row r="32" spans="1:14" s="140" customFormat="1" ht="18" customHeight="1">
      <c r="A32" s="70">
        <f>IF(B32&lt;&gt;"",COUNTA($B$19:B32),"")</f>
        <v>14</v>
      </c>
      <c r="B32" s="139" t="s">
        <v>89</v>
      </c>
      <c r="C32" s="113">
        <v>4624045</v>
      </c>
      <c r="D32" s="113">
        <v>915012</v>
      </c>
      <c r="E32" s="113">
        <v>149964</v>
      </c>
      <c r="F32" s="113">
        <v>690903</v>
      </c>
      <c r="G32" s="113">
        <v>869364</v>
      </c>
      <c r="H32" s="113">
        <v>124510</v>
      </c>
      <c r="I32" s="113">
        <v>574759</v>
      </c>
      <c r="J32" s="113">
        <v>98667</v>
      </c>
      <c r="K32" s="113">
        <v>834449</v>
      </c>
      <c r="L32" s="113">
        <v>132002</v>
      </c>
      <c r="M32" s="113">
        <v>739557</v>
      </c>
      <c r="N32" s="106"/>
    </row>
    <row r="33" spans="1:14" ht="11.1" customHeight="1">
      <c r="A33" s="69">
        <f>IF(B33&lt;&gt;"",COUNTA($B$19:B33),"")</f>
        <v>15</v>
      </c>
      <c r="B33" s="137" t="s">
        <v>90</v>
      </c>
      <c r="C33" s="111">
        <v>1119608</v>
      </c>
      <c r="D33" s="111">
        <v>218565</v>
      </c>
      <c r="E33" s="111">
        <v>64066</v>
      </c>
      <c r="F33" s="111">
        <v>182859</v>
      </c>
      <c r="G33" s="111">
        <v>195432</v>
      </c>
      <c r="H33" s="111">
        <v>49610</v>
      </c>
      <c r="I33" s="111">
        <v>149942</v>
      </c>
      <c r="J33" s="111">
        <v>53006</v>
      </c>
      <c r="K33" s="111">
        <v>190883</v>
      </c>
      <c r="L33" s="111">
        <v>53572</v>
      </c>
      <c r="M33" s="111">
        <v>181927</v>
      </c>
      <c r="N33" s="105"/>
    </row>
    <row r="34" spans="1:14" ht="11.1" customHeight="1">
      <c r="A34" s="69">
        <f>IF(B34&lt;&gt;"",COUNTA($B$19:B34),"")</f>
        <v>16</v>
      </c>
      <c r="B34" s="137" t="s">
        <v>91</v>
      </c>
      <c r="C34" s="111">
        <v>382735</v>
      </c>
      <c r="D34" s="111">
        <v>72833</v>
      </c>
      <c r="E34" s="111">
        <v>19727</v>
      </c>
      <c r="F34" s="111">
        <v>69469</v>
      </c>
      <c r="G34" s="111">
        <v>61602</v>
      </c>
      <c r="H34" s="111">
        <v>16238</v>
      </c>
      <c r="I34" s="111">
        <v>49749</v>
      </c>
      <c r="J34" s="111">
        <v>11768</v>
      </c>
      <c r="K34" s="111">
        <v>62728</v>
      </c>
      <c r="L34" s="111">
        <v>17968</v>
      </c>
      <c r="M34" s="111">
        <v>66353</v>
      </c>
      <c r="N34" s="105"/>
    </row>
    <row r="35" spans="1:14" ht="11.1" customHeight="1">
      <c r="A35" s="69">
        <f>IF(B35&lt;&gt;"",COUNTA($B$19:B35),"")</f>
        <v>17</v>
      </c>
      <c r="B35" s="137" t="s">
        <v>107</v>
      </c>
      <c r="C35" s="111">
        <v>460491</v>
      </c>
      <c r="D35" s="111">
        <v>88289</v>
      </c>
      <c r="E35" s="111">
        <v>25705</v>
      </c>
      <c r="F35" s="111">
        <v>72422</v>
      </c>
      <c r="G35" s="111">
        <v>81856</v>
      </c>
      <c r="H35" s="111">
        <v>20410</v>
      </c>
      <c r="I35" s="111">
        <v>66880</v>
      </c>
      <c r="J35" s="111">
        <v>29567</v>
      </c>
      <c r="K35" s="111">
        <v>77311</v>
      </c>
      <c r="L35" s="111">
        <v>23874</v>
      </c>
      <c r="M35" s="111">
        <v>73733</v>
      </c>
      <c r="N35" s="105"/>
    </row>
    <row r="36" spans="1:14" ht="11.1" customHeight="1">
      <c r="A36" s="69">
        <f>IF(B36&lt;&gt;"",COUNTA($B$19:B36),"")</f>
        <v>18</v>
      </c>
      <c r="B36" s="137" t="s">
        <v>108</v>
      </c>
      <c r="C36" s="111">
        <v>166763</v>
      </c>
      <c r="D36" s="111">
        <v>35300</v>
      </c>
      <c r="E36" s="111">
        <v>10268</v>
      </c>
      <c r="F36" s="111">
        <v>24671</v>
      </c>
      <c r="G36" s="111">
        <v>30238</v>
      </c>
      <c r="H36" s="111">
        <v>7333</v>
      </c>
      <c r="I36" s="111">
        <v>20102</v>
      </c>
      <c r="J36" s="111">
        <v>6395</v>
      </c>
      <c r="K36" s="111">
        <v>29518</v>
      </c>
      <c r="L36" s="111">
        <v>5272</v>
      </c>
      <c r="M36" s="111">
        <v>26934</v>
      </c>
      <c r="N36" s="105"/>
    </row>
    <row r="37" spans="1:14" ht="11.1" customHeight="1">
      <c r="A37" s="69">
        <f>IF(B37&lt;&gt;"",COUNTA($B$19:B37),"")</f>
        <v>19</v>
      </c>
      <c r="B37" s="137" t="s">
        <v>28</v>
      </c>
      <c r="C37" s="111">
        <v>795733</v>
      </c>
      <c r="D37" s="111">
        <v>174920</v>
      </c>
      <c r="E37" s="111">
        <v>38370</v>
      </c>
      <c r="F37" s="111">
        <v>113762</v>
      </c>
      <c r="G37" s="111">
        <v>142377</v>
      </c>
      <c r="H37" s="111">
        <v>32629</v>
      </c>
      <c r="I37" s="111">
        <v>86697</v>
      </c>
      <c r="J37" s="111">
        <v>13484</v>
      </c>
      <c r="K37" s="111">
        <v>160608</v>
      </c>
      <c r="L37" s="111">
        <v>25310</v>
      </c>
      <c r="M37" s="111">
        <v>117368</v>
      </c>
      <c r="N37" s="105"/>
    </row>
    <row r="38" spans="1:14" ht="21.6" customHeight="1">
      <c r="A38" s="69">
        <f>IF(B38&lt;&gt;"",COUNTA($B$19:B38),"")</f>
        <v>20</v>
      </c>
      <c r="B38" s="138" t="s">
        <v>611</v>
      </c>
      <c r="C38" s="111">
        <v>348417</v>
      </c>
      <c r="D38" s="111">
        <v>71971</v>
      </c>
      <c r="E38" s="111">
        <v>11234</v>
      </c>
      <c r="F38" s="111">
        <v>46745</v>
      </c>
      <c r="G38" s="111">
        <v>57200</v>
      </c>
      <c r="H38" s="111">
        <v>6612</v>
      </c>
      <c r="I38" s="111">
        <v>42203</v>
      </c>
      <c r="J38" s="111">
        <v>5572</v>
      </c>
      <c r="K38" s="111">
        <v>76881</v>
      </c>
      <c r="L38" s="111">
        <v>4047</v>
      </c>
      <c r="M38" s="111">
        <v>53418</v>
      </c>
      <c r="N38" s="105"/>
    </row>
    <row r="39" spans="1:14" ht="21.6" customHeight="1">
      <c r="A39" s="69">
        <f>IF(B39&lt;&gt;"",COUNTA($B$19:B39),"")</f>
        <v>21</v>
      </c>
      <c r="B39" s="138" t="s">
        <v>612</v>
      </c>
      <c r="C39" s="111">
        <v>714201</v>
      </c>
      <c r="D39" s="111">
        <v>148557</v>
      </c>
      <c r="E39" s="111">
        <v>10998</v>
      </c>
      <c r="F39" s="111">
        <v>115618</v>
      </c>
      <c r="G39" s="111">
        <v>137464</v>
      </c>
      <c r="H39" s="111">
        <v>523</v>
      </c>
      <c r="I39" s="111">
        <v>51006</v>
      </c>
      <c r="J39" s="111">
        <v>289</v>
      </c>
      <c r="K39" s="111">
        <v>149229</v>
      </c>
      <c r="L39" s="111">
        <v>10547</v>
      </c>
      <c r="M39" s="111">
        <v>112327</v>
      </c>
      <c r="N39" s="105"/>
    </row>
    <row r="40" spans="1:14" ht="21.6" customHeight="1">
      <c r="A40" s="69">
        <f>IF(B40&lt;&gt;"",COUNTA($B$19:B40),"")</f>
        <v>22</v>
      </c>
      <c r="B40" s="138" t="s">
        <v>613</v>
      </c>
      <c r="C40" s="111">
        <v>221036</v>
      </c>
      <c r="D40" s="111">
        <v>30339</v>
      </c>
      <c r="E40" s="111">
        <v>404</v>
      </c>
      <c r="F40" s="111">
        <v>17903</v>
      </c>
      <c r="G40" s="111">
        <v>111311</v>
      </c>
      <c r="H40" s="111">
        <v>155</v>
      </c>
      <c r="I40" s="111">
        <v>14109</v>
      </c>
      <c r="J40" s="111">
        <v>103</v>
      </c>
      <c r="K40" s="111">
        <v>30027</v>
      </c>
      <c r="L40" s="111">
        <v>181</v>
      </c>
      <c r="M40" s="111">
        <v>17347</v>
      </c>
      <c r="N40" s="105"/>
    </row>
    <row r="41" spans="1:14" ht="11.1" customHeight="1">
      <c r="A41" s="69">
        <f>IF(B41&lt;&gt;"",COUNTA($B$19:B41),"")</f>
        <v>23</v>
      </c>
      <c r="B41" s="137" t="s">
        <v>95</v>
      </c>
      <c r="C41" s="111">
        <v>211068</v>
      </c>
      <c r="D41" s="111">
        <v>70480</v>
      </c>
      <c r="E41" s="111">
        <v>15505</v>
      </c>
      <c r="F41" s="111">
        <v>23081</v>
      </c>
      <c r="G41" s="111">
        <v>27908</v>
      </c>
      <c r="H41" s="111">
        <v>3495</v>
      </c>
      <c r="I41" s="111">
        <v>15290</v>
      </c>
      <c r="J41" s="111">
        <v>2283</v>
      </c>
      <c r="K41" s="111">
        <v>49407</v>
      </c>
      <c r="L41" s="111">
        <v>5600</v>
      </c>
      <c r="M41" s="111">
        <v>24902</v>
      </c>
      <c r="N41" s="105"/>
    </row>
    <row r="42" spans="1:14" ht="11.1" customHeight="1">
      <c r="A42" s="69">
        <f>IF(B42&lt;&gt;"",COUNTA($B$19:B42),"")</f>
        <v>24</v>
      </c>
      <c r="B42" s="137" t="s">
        <v>96</v>
      </c>
      <c r="C42" s="111">
        <v>1785614</v>
      </c>
      <c r="D42" s="111">
        <v>352740</v>
      </c>
      <c r="E42" s="111">
        <v>15364</v>
      </c>
      <c r="F42" s="111">
        <v>288260</v>
      </c>
      <c r="G42" s="111">
        <v>301855</v>
      </c>
      <c r="H42" s="111">
        <v>25034</v>
      </c>
      <c r="I42" s="111">
        <v>236903</v>
      </c>
      <c r="J42" s="111">
        <v>10753</v>
      </c>
      <c r="K42" s="111">
        <v>301423</v>
      </c>
      <c r="L42" s="111">
        <v>17092</v>
      </c>
      <c r="M42" s="111">
        <v>304432</v>
      </c>
      <c r="N42" s="105"/>
    </row>
    <row r="43" spans="1:14" ht="11.1" customHeight="1">
      <c r="A43" s="69">
        <f>IF(B43&lt;&gt;"",COUNTA($B$19:B43),"")</f>
        <v>25</v>
      </c>
      <c r="B43" s="137" t="s">
        <v>82</v>
      </c>
      <c r="C43" s="111">
        <v>1150578</v>
      </c>
      <c r="D43" s="111">
        <v>228478</v>
      </c>
      <c r="E43" s="111">
        <v>4094</v>
      </c>
      <c r="F43" s="111">
        <v>182824</v>
      </c>
      <c r="G43" s="111">
        <v>185214</v>
      </c>
      <c r="H43" s="111">
        <v>3631</v>
      </c>
      <c r="I43" s="111">
        <v>137261</v>
      </c>
      <c r="J43" s="111">
        <v>164</v>
      </c>
      <c r="K43" s="111">
        <v>196248</v>
      </c>
      <c r="L43" s="111">
        <v>3169</v>
      </c>
      <c r="M43" s="111">
        <v>220554</v>
      </c>
      <c r="N43" s="105"/>
    </row>
    <row r="44" spans="1:14" s="140" customFormat="1" ht="18" customHeight="1">
      <c r="A44" s="70">
        <f>IF(B44&lt;&gt;"",COUNTA($B$19:B44),"")</f>
        <v>26</v>
      </c>
      <c r="B44" s="139" t="s">
        <v>97</v>
      </c>
      <c r="C44" s="113">
        <v>4045097</v>
      </c>
      <c r="D44" s="113">
        <v>839095</v>
      </c>
      <c r="E44" s="113">
        <v>151849</v>
      </c>
      <c r="F44" s="113">
        <v>605404</v>
      </c>
      <c r="G44" s="113">
        <v>788333</v>
      </c>
      <c r="H44" s="113">
        <v>114426</v>
      </c>
      <c r="I44" s="113">
        <v>458889</v>
      </c>
      <c r="J44" s="113">
        <v>85326</v>
      </c>
      <c r="K44" s="113">
        <v>762210</v>
      </c>
      <c r="L44" s="113">
        <v>113179</v>
      </c>
      <c r="M44" s="113">
        <v>591167</v>
      </c>
      <c r="N44" s="106"/>
    </row>
    <row r="45" spans="1:14" ht="11.1" customHeight="1">
      <c r="A45" s="69">
        <f>IF(B45&lt;&gt;"",COUNTA($B$19:B45),"")</f>
        <v>27</v>
      </c>
      <c r="B45" s="137" t="s">
        <v>98</v>
      </c>
      <c r="C45" s="111">
        <v>474083</v>
      </c>
      <c r="D45" s="111">
        <v>83397</v>
      </c>
      <c r="E45" s="111">
        <v>5881</v>
      </c>
      <c r="F45" s="111">
        <v>63141</v>
      </c>
      <c r="G45" s="111">
        <v>75621</v>
      </c>
      <c r="H45" s="111">
        <v>9909</v>
      </c>
      <c r="I45" s="111">
        <v>79535</v>
      </c>
      <c r="J45" s="111">
        <v>20412</v>
      </c>
      <c r="K45" s="111">
        <v>81937</v>
      </c>
      <c r="L45" s="111">
        <v>11512</v>
      </c>
      <c r="M45" s="111">
        <v>90452</v>
      </c>
      <c r="N45" s="105"/>
    </row>
    <row r="46" spans="1:14" ht="11.1" customHeight="1">
      <c r="A46" s="69">
        <f>IF(B46&lt;&gt;"",COUNTA($B$19:B46),"")</f>
        <v>28</v>
      </c>
      <c r="B46" s="137" t="s">
        <v>99</v>
      </c>
      <c r="C46" s="111">
        <v>1770</v>
      </c>
      <c r="D46" s="111">
        <v>0</v>
      </c>
      <c r="E46" s="111">
        <v>0</v>
      </c>
      <c r="F46" s="111">
        <v>0</v>
      </c>
      <c r="G46" s="111">
        <v>0</v>
      </c>
      <c r="H46" s="111">
        <v>0</v>
      </c>
      <c r="I46" s="111">
        <v>0</v>
      </c>
      <c r="J46" s="111">
        <v>0</v>
      </c>
      <c r="K46" s="111">
        <v>0</v>
      </c>
      <c r="L46" s="111">
        <v>0</v>
      </c>
      <c r="M46" s="111">
        <v>1770</v>
      </c>
      <c r="N46" s="105"/>
    </row>
    <row r="47" spans="1:14" ht="11.1" customHeight="1">
      <c r="A47" s="69">
        <f>IF(B47&lt;&gt;"",COUNTA($B$19:B47),"")</f>
        <v>29</v>
      </c>
      <c r="B47" s="137" t="s">
        <v>100</v>
      </c>
      <c r="C47" s="111">
        <v>310440</v>
      </c>
      <c r="D47" s="111">
        <v>54426</v>
      </c>
      <c r="E47" s="111">
        <v>4186</v>
      </c>
      <c r="F47" s="111">
        <v>44213</v>
      </c>
      <c r="G47" s="111">
        <v>44396</v>
      </c>
      <c r="H47" s="111">
        <v>1216</v>
      </c>
      <c r="I47" s="111">
        <v>58777</v>
      </c>
      <c r="J47" s="111">
        <v>2731</v>
      </c>
      <c r="K47" s="111">
        <v>42839</v>
      </c>
      <c r="L47" s="111">
        <v>5025</v>
      </c>
      <c r="M47" s="111">
        <v>65789</v>
      </c>
      <c r="N47" s="105"/>
    </row>
    <row r="48" spans="1:14" ht="11.1" customHeight="1">
      <c r="A48" s="69">
        <f>IF(B48&lt;&gt;"",COUNTA($B$19:B48),"")</f>
        <v>30</v>
      </c>
      <c r="B48" s="137" t="s">
        <v>82</v>
      </c>
      <c r="C48" s="111">
        <v>11535</v>
      </c>
      <c r="D48" s="111">
        <v>1947</v>
      </c>
      <c r="E48" s="111">
        <v>0</v>
      </c>
      <c r="F48" s="111">
        <v>210</v>
      </c>
      <c r="G48" s="111">
        <v>3603</v>
      </c>
      <c r="H48" s="111">
        <v>0</v>
      </c>
      <c r="I48" s="111">
        <v>469</v>
      </c>
      <c r="J48" s="111">
        <v>116</v>
      </c>
      <c r="K48" s="111">
        <v>1138</v>
      </c>
      <c r="L48" s="111">
        <v>0</v>
      </c>
      <c r="M48" s="111">
        <v>4168</v>
      </c>
      <c r="N48" s="105"/>
    </row>
    <row r="49" spans="1:14" s="140" customFormat="1" ht="18" customHeight="1">
      <c r="A49" s="70">
        <f>IF(B49&lt;&gt;"",COUNTA($B$19:B49),"")</f>
        <v>31</v>
      </c>
      <c r="B49" s="139" t="s">
        <v>101</v>
      </c>
      <c r="C49" s="113">
        <v>774757</v>
      </c>
      <c r="D49" s="113">
        <v>135876</v>
      </c>
      <c r="E49" s="113">
        <v>10067</v>
      </c>
      <c r="F49" s="113">
        <v>107145</v>
      </c>
      <c r="G49" s="113">
        <v>116414</v>
      </c>
      <c r="H49" s="113">
        <v>11125</v>
      </c>
      <c r="I49" s="113">
        <v>137842</v>
      </c>
      <c r="J49" s="113">
        <v>23027</v>
      </c>
      <c r="K49" s="113">
        <v>123638</v>
      </c>
      <c r="L49" s="113">
        <v>16537</v>
      </c>
      <c r="M49" s="113">
        <v>153843</v>
      </c>
      <c r="N49" s="106"/>
    </row>
    <row r="50" spans="1:14" s="140" customFormat="1" ht="18" customHeight="1">
      <c r="A50" s="70">
        <f>IF(B50&lt;&gt;"",COUNTA($B$19:B50),"")</f>
        <v>32</v>
      </c>
      <c r="B50" s="139" t="s">
        <v>102</v>
      </c>
      <c r="C50" s="113">
        <v>4819855</v>
      </c>
      <c r="D50" s="113">
        <v>974970</v>
      </c>
      <c r="E50" s="113">
        <v>161916</v>
      </c>
      <c r="F50" s="113">
        <v>712550</v>
      </c>
      <c r="G50" s="113">
        <v>904747</v>
      </c>
      <c r="H50" s="113">
        <v>125551</v>
      </c>
      <c r="I50" s="113">
        <v>596731</v>
      </c>
      <c r="J50" s="113">
        <v>108353</v>
      </c>
      <c r="K50" s="113">
        <v>885847</v>
      </c>
      <c r="L50" s="113">
        <v>129717</v>
      </c>
      <c r="M50" s="113">
        <v>745010</v>
      </c>
      <c r="N50" s="106"/>
    </row>
    <row r="51" spans="1:14" s="140" customFormat="1" ht="18" customHeight="1">
      <c r="A51" s="70">
        <f>IF(B51&lt;&gt;"",COUNTA($B$19:B51),"")</f>
        <v>33</v>
      </c>
      <c r="B51" s="139" t="s">
        <v>103</v>
      </c>
      <c r="C51" s="113">
        <v>195810</v>
      </c>
      <c r="D51" s="113">
        <v>59958</v>
      </c>
      <c r="E51" s="113">
        <v>11952</v>
      </c>
      <c r="F51" s="113">
        <v>21646</v>
      </c>
      <c r="G51" s="113">
        <v>35383</v>
      </c>
      <c r="H51" s="113">
        <v>1041</v>
      </c>
      <c r="I51" s="113">
        <v>21972</v>
      </c>
      <c r="J51" s="113">
        <v>9686</v>
      </c>
      <c r="K51" s="113">
        <v>51398</v>
      </c>
      <c r="L51" s="113">
        <v>-2285</v>
      </c>
      <c r="M51" s="113">
        <v>5453</v>
      </c>
      <c r="N51" s="106"/>
    </row>
    <row r="52" spans="1:14" s="142" customFormat="1" ht="24.95" customHeight="1">
      <c r="A52" s="69">
        <f>IF(B52&lt;&gt;"",COUNTA($B$19:B52),"")</f>
        <v>34</v>
      </c>
      <c r="B52" s="141" t="s">
        <v>614</v>
      </c>
      <c r="C52" s="112">
        <v>290304</v>
      </c>
      <c r="D52" s="112">
        <v>62803</v>
      </c>
      <c r="E52" s="112">
        <v>15008</v>
      </c>
      <c r="F52" s="112">
        <v>43101</v>
      </c>
      <c r="G52" s="112">
        <v>49325</v>
      </c>
      <c r="H52" s="112">
        <v>10908</v>
      </c>
      <c r="I52" s="112">
        <v>36996</v>
      </c>
      <c r="J52" s="112">
        <v>14930</v>
      </c>
      <c r="K52" s="112">
        <v>61700</v>
      </c>
      <c r="L52" s="112">
        <v>5028</v>
      </c>
      <c r="M52" s="112">
        <v>36378</v>
      </c>
      <c r="N52" s="107"/>
    </row>
    <row r="53" spans="1:14" ht="24.95" customHeight="1">
      <c r="A53" s="69">
        <f>IF(B53&lt;&gt;"",COUNTA($B$19:B53),"")</f>
        <v>35</v>
      </c>
      <c r="B53" s="143" t="s">
        <v>637</v>
      </c>
      <c r="C53" s="111">
        <v>121975</v>
      </c>
      <c r="D53" s="111">
        <v>24337</v>
      </c>
      <c r="E53" s="111">
        <v>0</v>
      </c>
      <c r="F53" s="111">
        <v>16967</v>
      </c>
      <c r="G53" s="111">
        <v>8653</v>
      </c>
      <c r="H53" s="111">
        <v>5867</v>
      </c>
      <c r="I53" s="111">
        <v>23654</v>
      </c>
      <c r="J53" s="111">
        <v>0</v>
      </c>
      <c r="K53" s="111">
        <v>17128</v>
      </c>
      <c r="L53" s="111">
        <v>0</v>
      </c>
      <c r="M53" s="111">
        <v>31236</v>
      </c>
      <c r="N53" s="105"/>
    </row>
    <row r="54" spans="1:14" ht="21.6" customHeight="1">
      <c r="A54" s="69">
        <f>IF(B54&lt;&gt;"",COUNTA($B$19:B54),"")</f>
        <v>36</v>
      </c>
      <c r="B54" s="143" t="s">
        <v>636</v>
      </c>
      <c r="C54" s="111">
        <v>135113</v>
      </c>
      <c r="D54" s="111">
        <v>20135</v>
      </c>
      <c r="E54" s="111">
        <v>2210</v>
      </c>
      <c r="F54" s="111">
        <v>22460</v>
      </c>
      <c r="G54" s="111">
        <v>25809</v>
      </c>
      <c r="H54" s="111">
        <v>9300</v>
      </c>
      <c r="I54" s="111">
        <v>13834</v>
      </c>
      <c r="J54" s="111">
        <v>3300</v>
      </c>
      <c r="K54" s="111">
        <v>27993</v>
      </c>
      <c r="L54" s="111">
        <v>2496</v>
      </c>
      <c r="M54" s="111">
        <v>24883</v>
      </c>
      <c r="N54" s="105"/>
    </row>
    <row r="55" spans="1:14" s="74" customFormat="1" ht="20.100000000000001" customHeight="1">
      <c r="A55" s="69" t="str">
        <f>IF(B55&lt;&gt;"",COUNTA($B$19:B55),"")</f>
        <v/>
      </c>
      <c r="B55" s="78"/>
      <c r="C55" s="212" t="s">
        <v>61</v>
      </c>
      <c r="D55" s="213"/>
      <c r="E55" s="213"/>
      <c r="F55" s="213"/>
      <c r="G55" s="213"/>
      <c r="H55" s="213"/>
      <c r="I55" s="213" t="s">
        <v>61</v>
      </c>
      <c r="J55" s="213"/>
      <c r="K55" s="213"/>
      <c r="L55" s="213"/>
      <c r="M55" s="213"/>
    </row>
    <row r="56" spans="1:14" ht="11.1" customHeight="1">
      <c r="A56" s="69">
        <f>IF(B56&lt;&gt;"",COUNTA($B$19:B56),"")</f>
        <v>37</v>
      </c>
      <c r="B56" s="137" t="s">
        <v>78</v>
      </c>
      <c r="C56" s="114">
        <v>764.75</v>
      </c>
      <c r="D56" s="114">
        <v>717.14</v>
      </c>
      <c r="E56" s="114">
        <v>391.92</v>
      </c>
      <c r="F56" s="114">
        <v>705.61</v>
      </c>
      <c r="G56" s="114">
        <v>753.75</v>
      </c>
      <c r="H56" s="114">
        <v>600.66</v>
      </c>
      <c r="I56" s="114">
        <v>778.24</v>
      </c>
      <c r="J56" s="114">
        <v>587.89</v>
      </c>
      <c r="K56" s="114">
        <v>784.14</v>
      </c>
      <c r="L56" s="114">
        <v>607.1</v>
      </c>
      <c r="M56" s="114">
        <v>863.51</v>
      </c>
      <c r="N56" s="108"/>
    </row>
    <row r="57" spans="1:14" ht="11.1" customHeight="1">
      <c r="A57" s="69">
        <f>IF(B57&lt;&gt;"",COUNTA($B$19:B57),"")</f>
        <v>38</v>
      </c>
      <c r="B57" s="137" t="s">
        <v>79</v>
      </c>
      <c r="C57" s="114">
        <v>492.82</v>
      </c>
      <c r="D57" s="114">
        <v>522.35</v>
      </c>
      <c r="E57" s="114">
        <v>203.82</v>
      </c>
      <c r="F57" s="114">
        <v>463.2</v>
      </c>
      <c r="G57" s="114">
        <v>485.93</v>
      </c>
      <c r="H57" s="114">
        <v>338.75</v>
      </c>
      <c r="I57" s="114">
        <v>484.97</v>
      </c>
      <c r="J57" s="114">
        <v>216.58</v>
      </c>
      <c r="K57" s="114">
        <v>565.69000000000005</v>
      </c>
      <c r="L57" s="114">
        <v>224.88</v>
      </c>
      <c r="M57" s="114">
        <v>419.54</v>
      </c>
      <c r="N57" s="108"/>
    </row>
    <row r="58" spans="1:14" ht="21.6" customHeight="1">
      <c r="A58" s="69">
        <f>IF(B58&lt;&gt;"",COUNTA($B$19:B58),"")</f>
        <v>39</v>
      </c>
      <c r="B58" s="138" t="s">
        <v>638</v>
      </c>
      <c r="C58" s="114">
        <v>813.23</v>
      </c>
      <c r="D58" s="114">
        <v>797.1</v>
      </c>
      <c r="E58" s="114">
        <v>0</v>
      </c>
      <c r="F58" s="114">
        <v>655.16</v>
      </c>
      <c r="G58" s="114">
        <v>1229.96</v>
      </c>
      <c r="H58" s="114">
        <v>0</v>
      </c>
      <c r="I58" s="114">
        <v>687.81</v>
      </c>
      <c r="J58" s="114">
        <v>0</v>
      </c>
      <c r="K58" s="114">
        <v>816.54</v>
      </c>
      <c r="L58" s="114">
        <v>0</v>
      </c>
      <c r="M58" s="114">
        <v>640.66999999999996</v>
      </c>
      <c r="N58" s="108"/>
    </row>
    <row r="59" spans="1:14" ht="11.1" customHeight="1">
      <c r="A59" s="69">
        <f>IF(B59&lt;&gt;"",COUNTA($B$19:B59),"")</f>
        <v>40</v>
      </c>
      <c r="B59" s="137" t="s">
        <v>80</v>
      </c>
      <c r="C59" s="114">
        <v>11.76</v>
      </c>
      <c r="D59" s="114">
        <v>11.61</v>
      </c>
      <c r="E59" s="114">
        <v>1.46</v>
      </c>
      <c r="F59" s="114">
        <v>4.84</v>
      </c>
      <c r="G59" s="114">
        <v>14.29</v>
      </c>
      <c r="H59" s="114">
        <v>29.17</v>
      </c>
      <c r="I59" s="114">
        <v>20.54</v>
      </c>
      <c r="J59" s="114">
        <v>49.74</v>
      </c>
      <c r="K59" s="114">
        <v>10.45</v>
      </c>
      <c r="L59" s="114">
        <v>2.0499999999999998</v>
      </c>
      <c r="M59" s="114">
        <v>11.24</v>
      </c>
      <c r="N59" s="108"/>
    </row>
    <row r="60" spans="1:14" ht="11.1" customHeight="1">
      <c r="A60" s="69">
        <f>IF(B60&lt;&gt;"",COUNTA($B$19:B60),"")</f>
        <v>41</v>
      </c>
      <c r="B60" s="137" t="s">
        <v>81</v>
      </c>
      <c r="C60" s="114">
        <v>1670.42</v>
      </c>
      <c r="D60" s="114">
        <v>1848.38</v>
      </c>
      <c r="E60" s="114">
        <v>1634.07</v>
      </c>
      <c r="F60" s="114">
        <v>1595.42</v>
      </c>
      <c r="G60" s="114">
        <v>1605.66</v>
      </c>
      <c r="H60" s="114">
        <v>842.36</v>
      </c>
      <c r="I60" s="114">
        <v>1565.72</v>
      </c>
      <c r="J60" s="114">
        <v>796.88</v>
      </c>
      <c r="K60" s="114">
        <v>1630.22</v>
      </c>
      <c r="L60" s="114">
        <v>1046.8399999999999</v>
      </c>
      <c r="M60" s="114">
        <v>1722.71</v>
      </c>
      <c r="N60" s="108"/>
    </row>
    <row r="61" spans="1:14" ht="11.1" customHeight="1">
      <c r="A61" s="69">
        <f>IF(B61&lt;&gt;"",COUNTA($B$19:B61),"")</f>
        <v>42</v>
      </c>
      <c r="B61" s="137" t="s">
        <v>82</v>
      </c>
      <c r="C61" s="114">
        <v>880.28</v>
      </c>
      <c r="D61" s="114">
        <v>886.06</v>
      </c>
      <c r="E61" s="114">
        <v>64.81</v>
      </c>
      <c r="F61" s="114">
        <v>840.17</v>
      </c>
      <c r="G61" s="114">
        <v>819.55</v>
      </c>
      <c r="H61" s="114">
        <v>61.37</v>
      </c>
      <c r="I61" s="114">
        <v>868.33</v>
      </c>
      <c r="J61" s="114">
        <v>3.84</v>
      </c>
      <c r="K61" s="114">
        <v>833.14</v>
      </c>
      <c r="L61" s="114">
        <v>53.55</v>
      </c>
      <c r="M61" s="114">
        <v>1040.46</v>
      </c>
      <c r="N61" s="108"/>
    </row>
    <row r="62" spans="1:14" s="140" customFormat="1" ht="18" customHeight="1">
      <c r="A62" s="70">
        <f>IF(B62&lt;&gt;"",COUNTA($B$19:B62),"")</f>
        <v>43</v>
      </c>
      <c r="B62" s="139" t="s">
        <v>83</v>
      </c>
      <c r="C62" s="115">
        <v>2872.7</v>
      </c>
      <c r="D62" s="115">
        <v>3010.53</v>
      </c>
      <c r="E62" s="115">
        <v>2166.4699999999998</v>
      </c>
      <c r="F62" s="115">
        <v>2584.06</v>
      </c>
      <c r="G62" s="115">
        <v>3270.03</v>
      </c>
      <c r="H62" s="115">
        <v>1749.57</v>
      </c>
      <c r="I62" s="115">
        <v>2668.94</v>
      </c>
      <c r="J62" s="115">
        <v>1647.25</v>
      </c>
      <c r="K62" s="115">
        <v>2973.91</v>
      </c>
      <c r="L62" s="115">
        <v>1827.32</v>
      </c>
      <c r="M62" s="115">
        <v>2617.21</v>
      </c>
      <c r="N62" s="109"/>
    </row>
    <row r="63" spans="1:14" ht="21.6" customHeight="1">
      <c r="A63" s="69">
        <f>IF(B63&lt;&gt;"",COUNTA($B$19:B63),"")</f>
        <v>44</v>
      </c>
      <c r="B63" s="138" t="s">
        <v>84</v>
      </c>
      <c r="C63" s="114">
        <v>605.9</v>
      </c>
      <c r="D63" s="114">
        <v>486.65</v>
      </c>
      <c r="E63" s="114">
        <v>47.31</v>
      </c>
      <c r="F63" s="114">
        <v>560.21</v>
      </c>
      <c r="G63" s="114">
        <v>474.28</v>
      </c>
      <c r="H63" s="114">
        <v>350.8</v>
      </c>
      <c r="I63" s="114">
        <v>959.87</v>
      </c>
      <c r="J63" s="114">
        <v>663.68</v>
      </c>
      <c r="K63" s="114">
        <v>440.5</v>
      </c>
      <c r="L63" s="114">
        <v>391.28</v>
      </c>
      <c r="M63" s="114">
        <v>858.04</v>
      </c>
      <c r="N63" s="108"/>
    </row>
    <row r="64" spans="1:14" ht="11.1" customHeight="1">
      <c r="A64" s="69">
        <f>IF(B64&lt;&gt;"",COUNTA($B$19:B64),"")</f>
        <v>45</v>
      </c>
      <c r="B64" s="137" t="s">
        <v>85</v>
      </c>
      <c r="C64" s="114">
        <v>333.51</v>
      </c>
      <c r="D64" s="114">
        <v>222.07</v>
      </c>
      <c r="E64" s="114">
        <v>39.33</v>
      </c>
      <c r="F64" s="114">
        <v>317.39</v>
      </c>
      <c r="G64" s="114">
        <v>325</v>
      </c>
      <c r="H64" s="114">
        <v>263.72000000000003</v>
      </c>
      <c r="I64" s="114">
        <v>392.19</v>
      </c>
      <c r="J64" s="114">
        <v>511.63</v>
      </c>
      <c r="K64" s="114">
        <v>335.99</v>
      </c>
      <c r="L64" s="114">
        <v>300.81</v>
      </c>
      <c r="M64" s="114">
        <v>448.15</v>
      </c>
      <c r="N64" s="108"/>
    </row>
    <row r="65" spans="1:14" ht="11.1" customHeight="1">
      <c r="A65" s="69">
        <f>IF(B65&lt;&gt;"",COUNTA($B$19:B65),"")</f>
        <v>46</v>
      </c>
      <c r="B65" s="137" t="s">
        <v>86</v>
      </c>
      <c r="C65" s="114">
        <v>0.17</v>
      </c>
      <c r="D65" s="114">
        <v>0.26</v>
      </c>
      <c r="E65" s="114">
        <v>0</v>
      </c>
      <c r="F65" s="114">
        <v>0</v>
      </c>
      <c r="G65" s="114">
        <v>0.09</v>
      </c>
      <c r="H65" s="114">
        <v>0</v>
      </c>
      <c r="I65" s="114">
        <v>0</v>
      </c>
      <c r="J65" s="114">
        <v>0</v>
      </c>
      <c r="K65" s="114">
        <v>0</v>
      </c>
      <c r="L65" s="114">
        <v>0</v>
      </c>
      <c r="M65" s="114">
        <v>0.61</v>
      </c>
      <c r="N65" s="108"/>
    </row>
    <row r="66" spans="1:14" ht="11.1" customHeight="1">
      <c r="A66" s="69">
        <f>IF(B66&lt;&gt;"",COUNTA($B$19:B66),"")</f>
        <v>47</v>
      </c>
      <c r="B66" s="137" t="s">
        <v>87</v>
      </c>
      <c r="C66" s="114">
        <v>67.8</v>
      </c>
      <c r="D66" s="114">
        <v>58.61</v>
      </c>
      <c r="E66" s="114">
        <v>160.44999999999999</v>
      </c>
      <c r="F66" s="114">
        <v>31.74</v>
      </c>
      <c r="G66" s="114">
        <v>118.39</v>
      </c>
      <c r="H66" s="114">
        <v>3.98</v>
      </c>
      <c r="I66" s="114">
        <v>10.14</v>
      </c>
      <c r="J66" s="114">
        <v>0.59</v>
      </c>
      <c r="K66" s="114">
        <v>132.94999999999999</v>
      </c>
      <c r="L66" s="114">
        <v>11.69</v>
      </c>
      <c r="M66" s="114">
        <v>32.65</v>
      </c>
      <c r="N66" s="108"/>
    </row>
    <row r="67" spans="1:14" ht="11.1" customHeight="1">
      <c r="A67" s="69">
        <f>IF(B67&lt;&gt;"",COUNTA($B$19:B67),"")</f>
        <v>48</v>
      </c>
      <c r="B67" s="137" t="s">
        <v>82</v>
      </c>
      <c r="C67" s="114">
        <v>8.83</v>
      </c>
      <c r="D67" s="114">
        <v>7.55</v>
      </c>
      <c r="E67" s="114">
        <v>0</v>
      </c>
      <c r="F67" s="114">
        <v>0.96</v>
      </c>
      <c r="G67" s="114">
        <v>15.94</v>
      </c>
      <c r="H67" s="114">
        <v>0</v>
      </c>
      <c r="I67" s="114">
        <v>2.97</v>
      </c>
      <c r="J67" s="114">
        <v>2.71</v>
      </c>
      <c r="K67" s="114">
        <v>4.83</v>
      </c>
      <c r="L67" s="114">
        <v>0</v>
      </c>
      <c r="M67" s="114">
        <v>19.66</v>
      </c>
      <c r="N67" s="108"/>
    </row>
    <row r="68" spans="1:14" s="140" customFormat="1" ht="18" customHeight="1">
      <c r="A68" s="70">
        <f>IF(B68&lt;&gt;"",COUNTA($B$19:B68),"")</f>
        <v>49</v>
      </c>
      <c r="B68" s="139" t="s">
        <v>88</v>
      </c>
      <c r="C68" s="115">
        <v>665.04</v>
      </c>
      <c r="D68" s="115">
        <v>537.97</v>
      </c>
      <c r="E68" s="115">
        <v>207.76</v>
      </c>
      <c r="F68" s="115">
        <v>590.98</v>
      </c>
      <c r="G68" s="115">
        <v>576.80999999999995</v>
      </c>
      <c r="H68" s="115">
        <v>354.78</v>
      </c>
      <c r="I68" s="115">
        <v>967.05</v>
      </c>
      <c r="J68" s="115">
        <v>661.55</v>
      </c>
      <c r="K68" s="115">
        <v>568.62</v>
      </c>
      <c r="L68" s="115">
        <v>402.96</v>
      </c>
      <c r="M68" s="115">
        <v>871.64</v>
      </c>
      <c r="N68" s="109"/>
    </row>
    <row r="69" spans="1:14" s="140" customFormat="1" ht="18" customHeight="1">
      <c r="A69" s="70">
        <f>IF(B69&lt;&gt;"",COUNTA($B$19:B69),"")</f>
        <v>50</v>
      </c>
      <c r="B69" s="139" t="s">
        <v>89</v>
      </c>
      <c r="C69" s="115">
        <v>3537.74</v>
      </c>
      <c r="D69" s="115">
        <v>3548.5</v>
      </c>
      <c r="E69" s="115">
        <v>2374.23</v>
      </c>
      <c r="F69" s="115">
        <v>3175.05</v>
      </c>
      <c r="G69" s="115">
        <v>3846.85</v>
      </c>
      <c r="H69" s="115">
        <v>2104.35</v>
      </c>
      <c r="I69" s="115">
        <v>3635.99</v>
      </c>
      <c r="J69" s="115">
        <v>2308.8000000000002</v>
      </c>
      <c r="K69" s="115">
        <v>3542.53</v>
      </c>
      <c r="L69" s="115">
        <v>2230.29</v>
      </c>
      <c r="M69" s="115">
        <v>3488.85</v>
      </c>
      <c r="N69" s="109"/>
    </row>
    <row r="70" spans="1:14" ht="11.1" customHeight="1">
      <c r="A70" s="69">
        <f>IF(B70&lt;&gt;"",COUNTA($B$19:B70),"")</f>
        <v>51</v>
      </c>
      <c r="B70" s="137" t="s">
        <v>90</v>
      </c>
      <c r="C70" s="114">
        <v>856.58</v>
      </c>
      <c r="D70" s="114">
        <v>847.62</v>
      </c>
      <c r="E70" s="114">
        <v>1014.3</v>
      </c>
      <c r="F70" s="114">
        <v>840.33</v>
      </c>
      <c r="G70" s="114">
        <v>864.77</v>
      </c>
      <c r="H70" s="114">
        <v>838.45</v>
      </c>
      <c r="I70" s="114">
        <v>948.55</v>
      </c>
      <c r="J70" s="114">
        <v>1240.33</v>
      </c>
      <c r="K70" s="114">
        <v>810.36</v>
      </c>
      <c r="L70" s="114">
        <v>905.14</v>
      </c>
      <c r="M70" s="114">
        <v>858.24</v>
      </c>
      <c r="N70" s="108"/>
    </row>
    <row r="71" spans="1:14" ht="11.1" customHeight="1">
      <c r="A71" s="69">
        <f>IF(B71&lt;&gt;"",COUNTA($B$19:B71),"")</f>
        <v>52</v>
      </c>
      <c r="B71" s="137" t="s">
        <v>91</v>
      </c>
      <c r="C71" s="114">
        <v>292.82</v>
      </c>
      <c r="D71" s="114">
        <v>282.45</v>
      </c>
      <c r="E71" s="114">
        <v>312.31</v>
      </c>
      <c r="F71" s="114">
        <v>319.25</v>
      </c>
      <c r="G71" s="114">
        <v>272.58</v>
      </c>
      <c r="H71" s="114">
        <v>274.43</v>
      </c>
      <c r="I71" s="114">
        <v>314.72000000000003</v>
      </c>
      <c r="J71" s="114">
        <v>275.37</v>
      </c>
      <c r="K71" s="114">
        <v>266.3</v>
      </c>
      <c r="L71" s="114">
        <v>303.58999999999997</v>
      </c>
      <c r="M71" s="114">
        <v>313.02</v>
      </c>
      <c r="N71" s="108"/>
    </row>
    <row r="72" spans="1:14" ht="11.1" customHeight="1">
      <c r="A72" s="69">
        <f>IF(B72&lt;&gt;"",COUNTA($B$19:B72),"")</f>
        <v>53</v>
      </c>
      <c r="B72" s="137" t="s">
        <v>107</v>
      </c>
      <c r="C72" s="114">
        <v>352.31</v>
      </c>
      <c r="D72" s="114">
        <v>342.39</v>
      </c>
      <c r="E72" s="114">
        <v>406.97</v>
      </c>
      <c r="F72" s="114">
        <v>332.81</v>
      </c>
      <c r="G72" s="114">
        <v>362.2</v>
      </c>
      <c r="H72" s="114">
        <v>344.96</v>
      </c>
      <c r="I72" s="114">
        <v>423.09</v>
      </c>
      <c r="J72" s="114">
        <v>691.87</v>
      </c>
      <c r="K72" s="114">
        <v>328.21</v>
      </c>
      <c r="L72" s="114">
        <v>403.37</v>
      </c>
      <c r="M72" s="114">
        <v>347.84</v>
      </c>
      <c r="N72" s="108"/>
    </row>
    <row r="73" spans="1:14" ht="11.1" customHeight="1">
      <c r="A73" s="69">
        <f>IF(B73&lt;&gt;"",COUNTA($B$19:B73),"")</f>
        <v>54</v>
      </c>
      <c r="B73" s="137" t="s">
        <v>108</v>
      </c>
      <c r="C73" s="114">
        <v>127.59</v>
      </c>
      <c r="D73" s="114">
        <v>136.9</v>
      </c>
      <c r="E73" s="114">
        <v>162.56</v>
      </c>
      <c r="F73" s="114">
        <v>113.38</v>
      </c>
      <c r="G73" s="114">
        <v>133.80000000000001</v>
      </c>
      <c r="H73" s="114">
        <v>123.93</v>
      </c>
      <c r="I73" s="114">
        <v>127.17</v>
      </c>
      <c r="J73" s="114">
        <v>149.63999999999999</v>
      </c>
      <c r="K73" s="114">
        <v>125.31</v>
      </c>
      <c r="L73" s="114">
        <v>89.08</v>
      </c>
      <c r="M73" s="114">
        <v>127.06</v>
      </c>
      <c r="N73" s="108"/>
    </row>
    <row r="74" spans="1:14" ht="11.1" customHeight="1">
      <c r="A74" s="69">
        <f>IF(B74&lt;&gt;"",COUNTA($B$19:B74),"")</f>
        <v>55</v>
      </c>
      <c r="B74" s="137" t="s">
        <v>28</v>
      </c>
      <c r="C74" s="114">
        <v>608.79999999999995</v>
      </c>
      <c r="D74" s="114">
        <v>678.36</v>
      </c>
      <c r="E74" s="114">
        <v>607.48</v>
      </c>
      <c r="F74" s="114">
        <v>522.79999999999995</v>
      </c>
      <c r="G74" s="114">
        <v>630</v>
      </c>
      <c r="H74" s="114">
        <v>551.46</v>
      </c>
      <c r="I74" s="114">
        <v>548.45000000000005</v>
      </c>
      <c r="J74" s="114">
        <v>315.52999999999997</v>
      </c>
      <c r="K74" s="114">
        <v>681.84</v>
      </c>
      <c r="L74" s="114">
        <v>427.63</v>
      </c>
      <c r="M74" s="114">
        <v>553.67999999999995</v>
      </c>
      <c r="N74" s="108"/>
    </row>
    <row r="75" spans="1:14" ht="21.6" customHeight="1">
      <c r="A75" s="69">
        <f>IF(B75&lt;&gt;"",COUNTA($B$19:B75),"")</f>
        <v>56</v>
      </c>
      <c r="B75" s="138" t="s">
        <v>611</v>
      </c>
      <c r="C75" s="114">
        <v>266.57</v>
      </c>
      <c r="D75" s="114">
        <v>279.11</v>
      </c>
      <c r="E75" s="114">
        <v>177.86</v>
      </c>
      <c r="F75" s="114">
        <v>214.81</v>
      </c>
      <c r="G75" s="114">
        <v>253.1</v>
      </c>
      <c r="H75" s="114">
        <v>111.75</v>
      </c>
      <c r="I75" s="114">
        <v>266.98</v>
      </c>
      <c r="J75" s="114">
        <v>130.38999999999999</v>
      </c>
      <c r="K75" s="114">
        <v>326.39</v>
      </c>
      <c r="L75" s="114">
        <v>68.38</v>
      </c>
      <c r="M75" s="114">
        <v>252</v>
      </c>
      <c r="N75" s="108"/>
    </row>
    <row r="76" spans="1:14" ht="21.6" customHeight="1">
      <c r="A76" s="69">
        <f>IF(B76&lt;&gt;"",COUNTA($B$19:B76),"")</f>
        <v>57</v>
      </c>
      <c r="B76" s="138" t="s">
        <v>612</v>
      </c>
      <c r="C76" s="114">
        <v>546.41999999999996</v>
      </c>
      <c r="D76" s="114">
        <v>576.12</v>
      </c>
      <c r="E76" s="114">
        <v>174.13</v>
      </c>
      <c r="F76" s="114">
        <v>531.32000000000005</v>
      </c>
      <c r="G76" s="114">
        <v>608.26</v>
      </c>
      <c r="H76" s="114">
        <v>8.85</v>
      </c>
      <c r="I76" s="114">
        <v>322.67</v>
      </c>
      <c r="J76" s="114">
        <v>6.77</v>
      </c>
      <c r="K76" s="114">
        <v>633.53</v>
      </c>
      <c r="L76" s="114">
        <v>178.19</v>
      </c>
      <c r="M76" s="114">
        <v>529.9</v>
      </c>
      <c r="N76" s="108"/>
    </row>
    <row r="77" spans="1:14" ht="21.6" customHeight="1">
      <c r="A77" s="69">
        <f>IF(B77&lt;&gt;"",COUNTA($B$19:B77),"")</f>
        <v>58</v>
      </c>
      <c r="B77" s="138" t="s">
        <v>613</v>
      </c>
      <c r="C77" s="114">
        <v>169.11</v>
      </c>
      <c r="D77" s="114">
        <v>117.66</v>
      </c>
      <c r="E77" s="114">
        <v>6.4</v>
      </c>
      <c r="F77" s="114">
        <v>82.27</v>
      </c>
      <c r="G77" s="114">
        <v>492.54</v>
      </c>
      <c r="H77" s="114">
        <v>2.62</v>
      </c>
      <c r="I77" s="114">
        <v>89.26</v>
      </c>
      <c r="J77" s="114">
        <v>2.41</v>
      </c>
      <c r="K77" s="114">
        <v>127.47</v>
      </c>
      <c r="L77" s="114">
        <v>3.06</v>
      </c>
      <c r="M77" s="114">
        <v>81.83</v>
      </c>
      <c r="N77" s="108"/>
    </row>
    <row r="78" spans="1:14" ht="11.1" customHeight="1">
      <c r="A78" s="69">
        <f>IF(B78&lt;&gt;"",COUNTA($B$19:B78),"")</f>
        <v>59</v>
      </c>
      <c r="B78" s="137" t="s">
        <v>95</v>
      </c>
      <c r="C78" s="114">
        <v>161.47999999999999</v>
      </c>
      <c r="D78" s="114">
        <v>273.33</v>
      </c>
      <c r="E78" s="114">
        <v>245.47</v>
      </c>
      <c r="F78" s="114">
        <v>106.07</v>
      </c>
      <c r="G78" s="114">
        <v>123.49</v>
      </c>
      <c r="H78" s="114">
        <v>59.07</v>
      </c>
      <c r="I78" s="114">
        <v>96.73</v>
      </c>
      <c r="J78" s="114">
        <v>53.42</v>
      </c>
      <c r="K78" s="114">
        <v>209.75</v>
      </c>
      <c r="L78" s="114">
        <v>94.62</v>
      </c>
      <c r="M78" s="114">
        <v>117.47</v>
      </c>
      <c r="N78" s="108"/>
    </row>
    <row r="79" spans="1:14" ht="11.1" customHeight="1">
      <c r="A79" s="69">
        <f>IF(B79&lt;&gt;"",COUNTA($B$19:B79),"")</f>
        <v>60</v>
      </c>
      <c r="B79" s="137" t="s">
        <v>96</v>
      </c>
      <c r="C79" s="114">
        <v>1366.13</v>
      </c>
      <c r="D79" s="114">
        <v>1367.95</v>
      </c>
      <c r="E79" s="114">
        <v>243.25</v>
      </c>
      <c r="F79" s="114">
        <v>1324.7</v>
      </c>
      <c r="G79" s="114">
        <v>1335.68</v>
      </c>
      <c r="H79" s="114">
        <v>423.1</v>
      </c>
      <c r="I79" s="114">
        <v>1498.68</v>
      </c>
      <c r="J79" s="114">
        <v>251.61</v>
      </c>
      <c r="K79" s="114">
        <v>1279.6500000000001</v>
      </c>
      <c r="L79" s="114">
        <v>288.79000000000002</v>
      </c>
      <c r="M79" s="114">
        <v>1436.16</v>
      </c>
      <c r="N79" s="108"/>
    </row>
    <row r="80" spans="1:14" ht="11.1" customHeight="1">
      <c r="A80" s="69">
        <f>IF(B80&lt;&gt;"",COUNTA($B$19:B80),"")</f>
        <v>61</v>
      </c>
      <c r="B80" s="137" t="s">
        <v>82</v>
      </c>
      <c r="C80" s="114">
        <v>880.28</v>
      </c>
      <c r="D80" s="114">
        <v>886.06</v>
      </c>
      <c r="E80" s="114">
        <v>64.81</v>
      </c>
      <c r="F80" s="114">
        <v>840.17</v>
      </c>
      <c r="G80" s="114">
        <v>819.55</v>
      </c>
      <c r="H80" s="114">
        <v>61.37</v>
      </c>
      <c r="I80" s="114">
        <v>868.33</v>
      </c>
      <c r="J80" s="114">
        <v>3.84</v>
      </c>
      <c r="K80" s="114">
        <v>833.14</v>
      </c>
      <c r="L80" s="114">
        <v>53.55</v>
      </c>
      <c r="M80" s="114">
        <v>1040.46</v>
      </c>
      <c r="N80" s="108"/>
    </row>
    <row r="81" spans="1:14" s="140" customFormat="1" ht="18" customHeight="1">
      <c r="A81" s="70">
        <f>IF(B81&lt;&gt;"",COUNTA($B$19:B81),"")</f>
        <v>62</v>
      </c>
      <c r="B81" s="139" t="s">
        <v>97</v>
      </c>
      <c r="C81" s="115">
        <v>3094.8</v>
      </c>
      <c r="D81" s="115">
        <v>3254.08</v>
      </c>
      <c r="E81" s="115">
        <v>2404.08</v>
      </c>
      <c r="F81" s="115">
        <v>2782.14</v>
      </c>
      <c r="G81" s="115">
        <v>3488.29</v>
      </c>
      <c r="H81" s="115">
        <v>1933.92</v>
      </c>
      <c r="I81" s="115">
        <v>2902.98</v>
      </c>
      <c r="J81" s="115">
        <v>1996.62</v>
      </c>
      <c r="K81" s="115">
        <v>3235.84</v>
      </c>
      <c r="L81" s="115">
        <v>1912.27</v>
      </c>
      <c r="M81" s="115">
        <v>2788.83</v>
      </c>
      <c r="N81" s="109"/>
    </row>
    <row r="82" spans="1:14" ht="11.1" customHeight="1">
      <c r="A82" s="69">
        <f>IF(B82&lt;&gt;"",COUNTA($B$19:B82),"")</f>
        <v>63</v>
      </c>
      <c r="B82" s="137" t="s">
        <v>98</v>
      </c>
      <c r="C82" s="114">
        <v>362.71</v>
      </c>
      <c r="D82" s="114">
        <v>323.42</v>
      </c>
      <c r="E82" s="114">
        <v>93.11</v>
      </c>
      <c r="F82" s="114">
        <v>290.17</v>
      </c>
      <c r="G82" s="114">
        <v>334.61</v>
      </c>
      <c r="H82" s="114">
        <v>167.47</v>
      </c>
      <c r="I82" s="114">
        <v>503.15</v>
      </c>
      <c r="J82" s="114">
        <v>477.65</v>
      </c>
      <c r="K82" s="114">
        <v>347.85</v>
      </c>
      <c r="L82" s="114">
        <v>194.51</v>
      </c>
      <c r="M82" s="114">
        <v>426.7</v>
      </c>
      <c r="N82" s="108"/>
    </row>
    <row r="83" spans="1:14" ht="11.1" customHeight="1">
      <c r="A83" s="69">
        <f>IF(B83&lt;&gt;"",COUNTA($B$19:B83),"")</f>
        <v>64</v>
      </c>
      <c r="B83" s="137" t="s">
        <v>99</v>
      </c>
      <c r="C83" s="114">
        <v>1.35</v>
      </c>
      <c r="D83" s="114">
        <v>0</v>
      </c>
      <c r="E83" s="114">
        <v>0</v>
      </c>
      <c r="F83" s="114">
        <v>0</v>
      </c>
      <c r="G83" s="114">
        <v>0</v>
      </c>
      <c r="H83" s="114">
        <v>0</v>
      </c>
      <c r="I83" s="114">
        <v>0</v>
      </c>
      <c r="J83" s="114">
        <v>0</v>
      </c>
      <c r="K83" s="114">
        <v>0</v>
      </c>
      <c r="L83" s="114">
        <v>0</v>
      </c>
      <c r="M83" s="114">
        <v>8.35</v>
      </c>
      <c r="N83" s="108"/>
    </row>
    <row r="84" spans="1:14" ht="11.1" customHeight="1">
      <c r="A84" s="69">
        <f>IF(B84&lt;&gt;"",COUNTA($B$19:B84),"")</f>
        <v>65</v>
      </c>
      <c r="B84" s="137" t="s">
        <v>100</v>
      </c>
      <c r="C84" s="114">
        <v>237.51</v>
      </c>
      <c r="D84" s="114">
        <v>211.07</v>
      </c>
      <c r="E84" s="114">
        <v>66.27</v>
      </c>
      <c r="F84" s="114">
        <v>203.18</v>
      </c>
      <c r="G84" s="114">
        <v>196.45</v>
      </c>
      <c r="H84" s="114">
        <v>20.55</v>
      </c>
      <c r="I84" s="114">
        <v>371.83</v>
      </c>
      <c r="J84" s="114">
        <v>63.9</v>
      </c>
      <c r="K84" s="114">
        <v>181.86</v>
      </c>
      <c r="L84" s="114">
        <v>84.9</v>
      </c>
      <c r="M84" s="114">
        <v>310.36</v>
      </c>
      <c r="N84" s="108"/>
    </row>
    <row r="85" spans="1:14" ht="11.1" customHeight="1">
      <c r="A85" s="69">
        <f>IF(B85&lt;&gt;"",COUNTA($B$19:B85),"")</f>
        <v>66</v>
      </c>
      <c r="B85" s="137" t="s">
        <v>82</v>
      </c>
      <c r="C85" s="114">
        <v>8.83</v>
      </c>
      <c r="D85" s="114">
        <v>7.55</v>
      </c>
      <c r="E85" s="114">
        <v>0</v>
      </c>
      <c r="F85" s="114">
        <v>0.96</v>
      </c>
      <c r="G85" s="114">
        <v>15.94</v>
      </c>
      <c r="H85" s="114">
        <v>0</v>
      </c>
      <c r="I85" s="114">
        <v>2.97</v>
      </c>
      <c r="J85" s="114">
        <v>2.71</v>
      </c>
      <c r="K85" s="114">
        <v>4.83</v>
      </c>
      <c r="L85" s="114">
        <v>0</v>
      </c>
      <c r="M85" s="114">
        <v>19.66</v>
      </c>
      <c r="N85" s="108"/>
    </row>
    <row r="86" spans="1:14" s="140" customFormat="1" ht="18" customHeight="1">
      <c r="A86" s="70">
        <f>IF(B86&lt;&gt;"",COUNTA($B$19:B86),"")</f>
        <v>67</v>
      </c>
      <c r="B86" s="139" t="s">
        <v>101</v>
      </c>
      <c r="C86" s="115">
        <v>592.75</v>
      </c>
      <c r="D86" s="115">
        <v>526.94000000000005</v>
      </c>
      <c r="E86" s="115">
        <v>159.38</v>
      </c>
      <c r="F86" s="115">
        <v>492.39</v>
      </c>
      <c r="G86" s="115">
        <v>515.12</v>
      </c>
      <c r="H86" s="115">
        <v>188.02</v>
      </c>
      <c r="I86" s="115">
        <v>872</v>
      </c>
      <c r="J86" s="115">
        <v>538.83000000000004</v>
      </c>
      <c r="K86" s="115">
        <v>524.88</v>
      </c>
      <c r="L86" s="115">
        <v>279.41000000000003</v>
      </c>
      <c r="M86" s="115">
        <v>725.75</v>
      </c>
      <c r="N86" s="109"/>
    </row>
    <row r="87" spans="1:14" s="140" customFormat="1" ht="18" customHeight="1">
      <c r="A87" s="70">
        <f>IF(B87&lt;&gt;"",COUNTA($B$19:B87),"")</f>
        <v>68</v>
      </c>
      <c r="B87" s="139" t="s">
        <v>102</v>
      </c>
      <c r="C87" s="115">
        <v>3687.55</v>
      </c>
      <c r="D87" s="115">
        <v>3781.02</v>
      </c>
      <c r="E87" s="115">
        <v>2563.4499999999998</v>
      </c>
      <c r="F87" s="115">
        <v>3274.52</v>
      </c>
      <c r="G87" s="115">
        <v>4003.41</v>
      </c>
      <c r="H87" s="115">
        <v>2121.9499999999998</v>
      </c>
      <c r="I87" s="115">
        <v>3774.99</v>
      </c>
      <c r="J87" s="115">
        <v>2535.46</v>
      </c>
      <c r="K87" s="115">
        <v>3760.73</v>
      </c>
      <c r="L87" s="115">
        <v>2191.6799999999998</v>
      </c>
      <c r="M87" s="115">
        <v>3514.58</v>
      </c>
      <c r="N87" s="109"/>
    </row>
    <row r="88" spans="1:14" s="140" customFormat="1" ht="18" customHeight="1">
      <c r="A88" s="70">
        <f>IF(B88&lt;&gt;"",COUNTA($B$19:B88),"")</f>
        <v>69</v>
      </c>
      <c r="B88" s="139" t="s">
        <v>103</v>
      </c>
      <c r="C88" s="115">
        <v>149.81</v>
      </c>
      <c r="D88" s="115">
        <v>232.52</v>
      </c>
      <c r="E88" s="115">
        <v>189.22</v>
      </c>
      <c r="F88" s="115">
        <v>99.48</v>
      </c>
      <c r="G88" s="115">
        <v>156.56</v>
      </c>
      <c r="H88" s="115">
        <v>17.600000000000001</v>
      </c>
      <c r="I88" s="115">
        <v>139</v>
      </c>
      <c r="J88" s="115">
        <v>226.65</v>
      </c>
      <c r="K88" s="115">
        <v>218.2</v>
      </c>
      <c r="L88" s="115">
        <v>-38.61</v>
      </c>
      <c r="M88" s="115">
        <v>25.72</v>
      </c>
      <c r="N88" s="109"/>
    </row>
    <row r="89" spans="1:14" s="142" customFormat="1" ht="24.95" customHeight="1">
      <c r="A89" s="69">
        <f>IF(B89&lt;&gt;"",COUNTA($B$19:B89),"")</f>
        <v>70</v>
      </c>
      <c r="B89" s="141" t="s">
        <v>614</v>
      </c>
      <c r="C89" s="116">
        <v>222.1</v>
      </c>
      <c r="D89" s="116">
        <v>243.56</v>
      </c>
      <c r="E89" s="116">
        <v>237.61</v>
      </c>
      <c r="F89" s="116">
        <v>198.07</v>
      </c>
      <c r="G89" s="116">
        <v>218.26</v>
      </c>
      <c r="H89" s="116">
        <v>184.36</v>
      </c>
      <c r="I89" s="116">
        <v>234.04</v>
      </c>
      <c r="J89" s="116">
        <v>349.37</v>
      </c>
      <c r="K89" s="116">
        <v>261.94</v>
      </c>
      <c r="L89" s="116">
        <v>84.95</v>
      </c>
      <c r="M89" s="116">
        <v>171.61</v>
      </c>
      <c r="N89" s="110"/>
    </row>
    <row r="90" spans="1:14" ht="24.95" customHeight="1">
      <c r="A90" s="69">
        <f>IF(B90&lt;&gt;"",COUNTA($B$19:B90),"")</f>
        <v>71</v>
      </c>
      <c r="B90" s="143" t="s">
        <v>637</v>
      </c>
      <c r="C90" s="114">
        <v>93.32</v>
      </c>
      <c r="D90" s="114">
        <v>94.38</v>
      </c>
      <c r="E90" s="114">
        <v>0</v>
      </c>
      <c r="F90" s="114">
        <v>77.97</v>
      </c>
      <c r="G90" s="114">
        <v>38.29</v>
      </c>
      <c r="H90" s="114">
        <v>99.15</v>
      </c>
      <c r="I90" s="114">
        <v>149.63999999999999</v>
      </c>
      <c r="J90" s="114">
        <v>0</v>
      </c>
      <c r="K90" s="114">
        <v>72.709999999999994</v>
      </c>
      <c r="L90" s="114">
        <v>0</v>
      </c>
      <c r="M90" s="114">
        <v>147.36000000000001</v>
      </c>
      <c r="N90" s="108"/>
    </row>
    <row r="91" spans="1:14" ht="21.6" customHeight="1">
      <c r="A91" s="69">
        <f>IF(B91&lt;&gt;"",COUNTA($B$19:B91),"")</f>
        <v>72</v>
      </c>
      <c r="B91" s="143" t="s">
        <v>636</v>
      </c>
      <c r="C91" s="114">
        <v>103.37</v>
      </c>
      <c r="D91" s="114">
        <v>78.08</v>
      </c>
      <c r="E91" s="114">
        <v>34.99</v>
      </c>
      <c r="F91" s="114">
        <v>103.21</v>
      </c>
      <c r="G91" s="114">
        <v>114.2</v>
      </c>
      <c r="H91" s="114">
        <v>157.18</v>
      </c>
      <c r="I91" s="114">
        <v>87.51</v>
      </c>
      <c r="J91" s="114">
        <v>77.209999999999994</v>
      </c>
      <c r="K91" s="114">
        <v>118.84</v>
      </c>
      <c r="L91" s="114">
        <v>42.18</v>
      </c>
      <c r="M91" s="114">
        <v>117.39</v>
      </c>
      <c r="N91" s="108"/>
    </row>
    <row r="92" spans="1:14" s="146" customFormat="1" ht="11.45" customHeight="1">
      <c r="A92" s="148"/>
      <c r="B92" s="144"/>
      <c r="C92" s="144"/>
      <c r="D92" s="145"/>
      <c r="F92" s="147"/>
      <c r="G92" s="135"/>
      <c r="H92" s="135"/>
      <c r="I92" s="135"/>
      <c r="J92" s="135"/>
      <c r="K92" s="135"/>
      <c r="L92" s="135"/>
      <c r="M92" s="135"/>
    </row>
    <row r="93" spans="1:14" s="146" customFormat="1" ht="11.45" customHeight="1">
      <c r="A93" s="148"/>
      <c r="B93" s="144"/>
      <c r="C93" s="144"/>
      <c r="D93" s="145"/>
      <c r="F93" s="147"/>
      <c r="G93" s="135"/>
      <c r="H93" s="135"/>
      <c r="I93" s="135"/>
      <c r="J93" s="135"/>
      <c r="K93" s="135"/>
      <c r="L93" s="135"/>
      <c r="M93" s="135"/>
    </row>
    <row r="94" spans="1:14" s="146" customFormat="1" ht="11.45" customHeight="1">
      <c r="A94" s="148"/>
      <c r="B94" s="144"/>
      <c r="C94" s="144"/>
      <c r="D94" s="145"/>
      <c r="F94" s="147"/>
      <c r="G94" s="135"/>
      <c r="H94" s="135"/>
      <c r="I94" s="135"/>
      <c r="J94" s="135"/>
      <c r="K94" s="135"/>
      <c r="L94" s="135"/>
      <c r="M94" s="135"/>
    </row>
    <row r="95" spans="1:14" s="146" customFormat="1" ht="11.45" customHeight="1">
      <c r="A95" s="148"/>
      <c r="B95" s="144"/>
      <c r="C95" s="144"/>
      <c r="D95" s="145"/>
      <c r="F95" s="147"/>
      <c r="G95" s="135"/>
      <c r="H95" s="135"/>
      <c r="I95" s="135"/>
      <c r="J95" s="135"/>
      <c r="K95" s="135"/>
      <c r="L95" s="135"/>
      <c r="M95" s="135"/>
    </row>
    <row r="96" spans="1:14" s="146" customFormat="1" ht="11.45" customHeight="1">
      <c r="A96" s="148"/>
      <c r="B96" s="144"/>
      <c r="C96" s="144"/>
      <c r="D96" s="145"/>
      <c r="F96" s="147"/>
      <c r="G96" s="135"/>
      <c r="H96" s="135"/>
      <c r="I96" s="135"/>
      <c r="J96" s="135"/>
      <c r="K96" s="135"/>
      <c r="L96" s="135"/>
      <c r="M96" s="135"/>
    </row>
    <row r="97" spans="1:13" s="146" customFormat="1" ht="11.45" customHeight="1">
      <c r="A97" s="148"/>
      <c r="B97" s="144"/>
      <c r="C97" s="144"/>
      <c r="D97" s="145"/>
      <c r="F97" s="147"/>
      <c r="G97" s="135"/>
      <c r="H97" s="135"/>
      <c r="I97" s="135"/>
      <c r="J97" s="135"/>
      <c r="K97" s="135"/>
      <c r="L97" s="135"/>
      <c r="M97" s="135"/>
    </row>
    <row r="98" spans="1:13" s="146" customFormat="1" ht="11.45" customHeight="1">
      <c r="A98" s="148"/>
      <c r="B98" s="144"/>
      <c r="C98" s="144"/>
      <c r="D98" s="145"/>
      <c r="F98" s="147"/>
      <c r="G98" s="135"/>
      <c r="H98" s="135"/>
      <c r="I98" s="135"/>
      <c r="J98" s="135"/>
      <c r="K98" s="135"/>
      <c r="L98" s="135"/>
      <c r="M98" s="135"/>
    </row>
    <row r="99" spans="1:13" s="146" customFormat="1" ht="11.45" customHeight="1">
      <c r="A99" s="148"/>
      <c r="B99" s="144"/>
      <c r="C99" s="144"/>
      <c r="D99" s="145"/>
      <c r="F99" s="147"/>
      <c r="G99" s="135"/>
      <c r="H99" s="135"/>
      <c r="I99" s="135"/>
      <c r="J99" s="135"/>
      <c r="K99" s="135"/>
      <c r="L99" s="135"/>
      <c r="M99" s="135"/>
    </row>
    <row r="100" spans="1:13" s="146" customFormat="1" ht="11.45" customHeight="1">
      <c r="A100" s="148"/>
      <c r="B100" s="144"/>
      <c r="C100" s="144"/>
      <c r="D100" s="145"/>
      <c r="F100" s="147"/>
      <c r="G100" s="135"/>
      <c r="H100" s="135"/>
      <c r="I100" s="135"/>
      <c r="J100" s="135"/>
      <c r="K100" s="135"/>
      <c r="L100" s="135"/>
      <c r="M100" s="135"/>
    </row>
    <row r="101" spans="1:13" s="146" customFormat="1" ht="11.45" customHeight="1">
      <c r="A101" s="148"/>
      <c r="B101" s="144"/>
      <c r="C101" s="144"/>
      <c r="D101" s="145"/>
      <c r="F101" s="147"/>
      <c r="G101" s="135"/>
      <c r="H101" s="135"/>
      <c r="I101" s="135"/>
      <c r="J101" s="135"/>
      <c r="K101" s="135"/>
      <c r="L101" s="135"/>
      <c r="M101" s="135"/>
    </row>
    <row r="102" spans="1:13" s="146" customFormat="1" ht="11.45" customHeight="1">
      <c r="A102" s="148"/>
      <c r="B102" s="144"/>
      <c r="C102" s="144"/>
      <c r="D102" s="145"/>
      <c r="F102" s="147"/>
      <c r="G102" s="135"/>
      <c r="H102" s="135"/>
      <c r="I102" s="135"/>
      <c r="J102" s="135"/>
      <c r="K102" s="135"/>
      <c r="L102" s="135"/>
      <c r="M102" s="135"/>
    </row>
    <row r="103" spans="1:13" s="146" customFormat="1" ht="11.45" customHeight="1">
      <c r="A103" s="148"/>
      <c r="B103" s="144"/>
      <c r="C103" s="144"/>
      <c r="D103" s="145"/>
      <c r="F103" s="147"/>
      <c r="G103" s="135"/>
      <c r="H103" s="135"/>
      <c r="I103" s="135"/>
      <c r="J103" s="135"/>
      <c r="K103" s="135"/>
      <c r="L103" s="135"/>
      <c r="M103" s="135"/>
    </row>
    <row r="104" spans="1:13" s="146" customFormat="1" ht="11.45" customHeight="1">
      <c r="A104" s="149"/>
      <c r="B104" s="135"/>
      <c r="C104" s="135"/>
      <c r="D104" s="135"/>
      <c r="F104" s="147"/>
      <c r="G104" s="135"/>
      <c r="H104" s="135"/>
      <c r="I104" s="135"/>
      <c r="J104" s="135"/>
      <c r="K104" s="135"/>
      <c r="L104" s="135"/>
      <c r="M104" s="135"/>
    </row>
    <row r="105" spans="1:13" s="146" customFormat="1" ht="11.45" customHeight="1">
      <c r="A105" s="149"/>
      <c r="B105" s="135"/>
      <c r="C105" s="135"/>
      <c r="D105" s="135"/>
      <c r="F105" s="147"/>
      <c r="G105" s="135"/>
      <c r="H105" s="135"/>
      <c r="I105" s="135"/>
      <c r="J105" s="135"/>
      <c r="K105" s="135"/>
      <c r="L105" s="135"/>
      <c r="M105" s="135"/>
    </row>
    <row r="106" spans="1:13" s="146" customFormat="1" ht="11.45" customHeight="1">
      <c r="A106" s="149"/>
      <c r="B106" s="135"/>
      <c r="C106" s="135"/>
      <c r="D106" s="135"/>
      <c r="F106" s="147"/>
      <c r="G106" s="135"/>
      <c r="H106" s="135"/>
      <c r="I106" s="135"/>
      <c r="J106" s="135"/>
      <c r="K106" s="135"/>
      <c r="L106" s="135"/>
      <c r="M106" s="135"/>
    </row>
    <row r="107" spans="1:13" s="146" customFormat="1" ht="11.45" customHeight="1">
      <c r="A107" s="149"/>
      <c r="B107" s="135"/>
      <c r="C107" s="135"/>
      <c r="D107" s="135"/>
      <c r="F107" s="147"/>
      <c r="G107" s="135"/>
      <c r="H107" s="135"/>
      <c r="I107" s="135"/>
      <c r="J107" s="135"/>
      <c r="K107" s="135"/>
      <c r="L107" s="135"/>
      <c r="M107" s="135"/>
    </row>
    <row r="108" spans="1:13" s="146" customFormat="1" ht="11.45" customHeight="1">
      <c r="A108" s="149"/>
      <c r="B108" s="135"/>
      <c r="C108" s="135"/>
      <c r="D108" s="135"/>
      <c r="F108" s="147"/>
      <c r="G108" s="135"/>
      <c r="H108" s="135"/>
      <c r="I108" s="135"/>
      <c r="J108" s="135"/>
      <c r="K108" s="135"/>
      <c r="L108" s="135"/>
      <c r="M108" s="135"/>
    </row>
    <row r="109" spans="1:13" s="146" customFormat="1" ht="11.45" customHeight="1">
      <c r="A109" s="149"/>
      <c r="B109" s="135"/>
      <c r="C109" s="135"/>
      <c r="D109" s="135"/>
      <c r="F109" s="147"/>
      <c r="G109" s="135"/>
      <c r="H109" s="135"/>
      <c r="I109" s="135"/>
      <c r="J109" s="135"/>
      <c r="K109" s="135"/>
      <c r="L109" s="135"/>
      <c r="M109" s="135"/>
    </row>
    <row r="110" spans="1:13" s="146" customFormat="1" ht="11.45" customHeight="1">
      <c r="A110" s="149"/>
      <c r="B110" s="135"/>
      <c r="C110" s="135"/>
      <c r="D110" s="135"/>
      <c r="F110" s="147"/>
      <c r="G110" s="135"/>
      <c r="H110" s="135"/>
      <c r="I110" s="135"/>
      <c r="J110" s="135"/>
      <c r="K110" s="135"/>
      <c r="L110" s="135"/>
      <c r="M110" s="135"/>
    </row>
    <row r="111" spans="1:13" s="146" customFormat="1" ht="11.45" customHeight="1">
      <c r="A111" s="149"/>
      <c r="B111" s="135"/>
      <c r="C111" s="135"/>
      <c r="D111" s="135"/>
      <c r="F111" s="147"/>
      <c r="G111" s="135"/>
      <c r="H111" s="135"/>
      <c r="I111" s="135"/>
      <c r="J111" s="135"/>
      <c r="K111" s="135"/>
      <c r="L111" s="135"/>
      <c r="M111" s="135"/>
    </row>
    <row r="112" spans="1:13" s="146" customFormat="1" ht="11.45" customHeight="1">
      <c r="A112" s="149"/>
      <c r="B112" s="135"/>
      <c r="C112" s="135"/>
      <c r="D112" s="135"/>
      <c r="F112" s="147"/>
      <c r="G112" s="135"/>
      <c r="H112" s="135"/>
      <c r="I112" s="135"/>
      <c r="J112" s="135"/>
      <c r="K112" s="135"/>
      <c r="L112" s="135"/>
      <c r="M112" s="135"/>
    </row>
    <row r="113" spans="1:13" s="146" customFormat="1" ht="11.45" customHeight="1">
      <c r="A113" s="149"/>
      <c r="B113" s="135"/>
      <c r="C113" s="135"/>
      <c r="D113" s="135"/>
      <c r="F113" s="147"/>
      <c r="G113" s="135"/>
      <c r="H113" s="135"/>
      <c r="I113" s="135"/>
      <c r="J113" s="135"/>
      <c r="K113" s="135"/>
      <c r="L113" s="135"/>
      <c r="M113" s="135"/>
    </row>
    <row r="114" spans="1:13" s="146" customFormat="1" ht="11.45" customHeight="1">
      <c r="A114" s="149"/>
      <c r="B114" s="135"/>
      <c r="C114" s="135"/>
      <c r="D114" s="135"/>
      <c r="F114" s="147"/>
      <c r="G114" s="135"/>
      <c r="H114" s="135"/>
      <c r="I114" s="135"/>
      <c r="J114" s="135"/>
      <c r="K114" s="135"/>
      <c r="L114" s="135"/>
      <c r="M114" s="135"/>
    </row>
    <row r="115" spans="1:13" s="146" customFormat="1" ht="11.45" customHeight="1">
      <c r="A115" s="149"/>
      <c r="B115" s="135"/>
      <c r="C115" s="135"/>
      <c r="D115" s="135"/>
      <c r="F115" s="147"/>
      <c r="G115" s="135"/>
      <c r="H115" s="135"/>
      <c r="I115" s="135"/>
      <c r="J115" s="135"/>
      <c r="K115" s="135"/>
      <c r="L115" s="135"/>
      <c r="M115" s="135"/>
    </row>
    <row r="116" spans="1:13" s="146" customFormat="1" ht="11.45" customHeight="1">
      <c r="A116" s="149"/>
      <c r="B116" s="135"/>
      <c r="C116" s="135"/>
      <c r="D116" s="135"/>
      <c r="F116" s="147"/>
      <c r="G116" s="135"/>
      <c r="H116" s="135"/>
      <c r="I116" s="135"/>
      <c r="J116" s="135"/>
      <c r="K116" s="135"/>
      <c r="L116" s="135"/>
      <c r="M116" s="135"/>
    </row>
    <row r="117" spans="1:13" s="146" customFormat="1" ht="11.45" customHeight="1">
      <c r="A117" s="149"/>
      <c r="B117" s="135"/>
      <c r="C117" s="135"/>
      <c r="D117" s="135"/>
      <c r="F117" s="147"/>
      <c r="G117" s="135"/>
      <c r="H117" s="135"/>
      <c r="I117" s="135"/>
      <c r="J117" s="135"/>
      <c r="K117" s="135"/>
      <c r="L117" s="135"/>
      <c r="M117" s="135"/>
    </row>
    <row r="118" spans="1:13" s="146" customFormat="1" ht="11.45" customHeight="1">
      <c r="A118" s="149"/>
      <c r="B118" s="135"/>
      <c r="C118" s="135"/>
      <c r="D118" s="135"/>
      <c r="F118" s="147"/>
      <c r="G118" s="135"/>
      <c r="H118" s="135"/>
      <c r="I118" s="135"/>
      <c r="J118" s="135"/>
      <c r="K118" s="135"/>
      <c r="L118" s="135"/>
      <c r="M118" s="135"/>
    </row>
    <row r="119" spans="1:13" s="146" customFormat="1" ht="11.45" customHeight="1">
      <c r="A119" s="149"/>
      <c r="B119" s="135"/>
      <c r="C119" s="135"/>
      <c r="D119" s="135"/>
      <c r="F119" s="147"/>
      <c r="G119" s="135"/>
      <c r="H119" s="135"/>
      <c r="I119" s="135"/>
      <c r="J119" s="135"/>
      <c r="K119" s="135"/>
      <c r="L119" s="135"/>
      <c r="M119" s="135"/>
    </row>
    <row r="120" spans="1:13" s="146" customFormat="1" ht="11.45" customHeight="1">
      <c r="A120" s="149"/>
      <c r="B120" s="135"/>
      <c r="C120" s="135"/>
      <c r="D120" s="135"/>
      <c r="F120" s="147"/>
      <c r="G120" s="135"/>
      <c r="H120" s="135"/>
      <c r="I120" s="135"/>
      <c r="J120" s="135"/>
      <c r="K120" s="135"/>
      <c r="L120" s="135"/>
      <c r="M120" s="135"/>
    </row>
    <row r="121" spans="1:13" s="146" customFormat="1" ht="11.45" customHeight="1">
      <c r="A121" s="149"/>
      <c r="B121" s="135"/>
      <c r="C121" s="135"/>
      <c r="D121" s="135"/>
      <c r="F121" s="147"/>
      <c r="G121" s="135"/>
      <c r="H121" s="135"/>
      <c r="I121" s="135"/>
      <c r="J121" s="135"/>
      <c r="K121" s="135"/>
      <c r="L121" s="135"/>
      <c r="M121" s="135"/>
    </row>
    <row r="122" spans="1:13" s="146" customFormat="1" ht="11.45" customHeight="1">
      <c r="A122" s="149"/>
      <c r="B122" s="135"/>
      <c r="C122" s="135"/>
      <c r="D122" s="135"/>
      <c r="F122" s="147"/>
      <c r="G122" s="135"/>
      <c r="H122" s="135"/>
      <c r="I122" s="135"/>
      <c r="J122" s="135"/>
      <c r="K122" s="135"/>
      <c r="L122" s="135"/>
      <c r="M122" s="135"/>
    </row>
    <row r="123" spans="1:13" s="146" customFormat="1" ht="11.45" customHeight="1">
      <c r="A123" s="149"/>
      <c r="B123" s="135"/>
      <c r="C123" s="135"/>
      <c r="D123" s="135"/>
      <c r="F123" s="147"/>
      <c r="G123" s="135"/>
      <c r="H123" s="135"/>
      <c r="I123" s="135"/>
      <c r="J123" s="135"/>
      <c r="K123" s="135"/>
      <c r="L123" s="135"/>
      <c r="M123" s="135"/>
    </row>
    <row r="124" spans="1:13" s="146" customFormat="1" ht="11.45" customHeight="1">
      <c r="A124" s="149"/>
      <c r="B124" s="135"/>
      <c r="C124" s="135"/>
      <c r="D124" s="135"/>
      <c r="F124" s="147"/>
      <c r="G124" s="135"/>
      <c r="H124" s="135"/>
      <c r="I124" s="135"/>
      <c r="J124" s="135"/>
      <c r="K124" s="135"/>
      <c r="L124" s="135"/>
      <c r="M124" s="135"/>
    </row>
    <row r="125" spans="1:13" s="146" customFormat="1" ht="11.45" customHeight="1">
      <c r="A125" s="149"/>
      <c r="B125" s="135"/>
      <c r="C125" s="135"/>
      <c r="D125" s="135"/>
      <c r="F125" s="147"/>
      <c r="G125" s="135"/>
      <c r="H125" s="135"/>
      <c r="I125" s="135"/>
      <c r="J125" s="135"/>
      <c r="K125" s="135"/>
      <c r="L125" s="135"/>
      <c r="M125" s="135"/>
    </row>
    <row r="126" spans="1:13" s="146" customFormat="1" ht="11.45" customHeight="1">
      <c r="A126" s="149"/>
      <c r="B126" s="135"/>
      <c r="C126" s="135"/>
      <c r="D126" s="135"/>
      <c r="F126" s="147"/>
      <c r="G126" s="135"/>
      <c r="H126" s="135"/>
      <c r="I126" s="135"/>
      <c r="J126" s="135"/>
      <c r="K126" s="135"/>
      <c r="L126" s="135"/>
      <c r="M126" s="135"/>
    </row>
    <row r="127" spans="1:13" s="146" customFormat="1" ht="11.45" customHeight="1">
      <c r="A127" s="149"/>
      <c r="B127" s="135"/>
      <c r="C127" s="135"/>
      <c r="D127" s="135"/>
      <c r="F127" s="147"/>
      <c r="G127" s="135"/>
      <c r="H127" s="135"/>
      <c r="I127" s="135"/>
      <c r="J127" s="135"/>
      <c r="K127" s="135"/>
      <c r="L127" s="135"/>
      <c r="M127" s="135"/>
    </row>
    <row r="128" spans="1:13" s="146" customFormat="1" ht="11.45" customHeight="1">
      <c r="A128" s="149"/>
      <c r="B128" s="135"/>
      <c r="C128" s="135"/>
      <c r="D128" s="135"/>
      <c r="F128" s="147"/>
      <c r="G128" s="135"/>
      <c r="H128" s="135"/>
      <c r="I128" s="135"/>
      <c r="J128" s="135"/>
      <c r="K128" s="135"/>
      <c r="L128" s="135"/>
      <c r="M128" s="135"/>
    </row>
    <row r="129" spans="1:13" s="146" customFormat="1" ht="11.45" customHeight="1">
      <c r="A129" s="149"/>
      <c r="B129" s="135"/>
      <c r="C129" s="135"/>
      <c r="D129" s="135"/>
      <c r="F129" s="147"/>
      <c r="G129" s="135"/>
      <c r="H129" s="135"/>
      <c r="I129" s="135"/>
      <c r="J129" s="135"/>
      <c r="K129" s="135"/>
      <c r="L129" s="135"/>
      <c r="M129" s="135"/>
    </row>
    <row r="130" spans="1:13" s="146" customFormat="1" ht="11.45" customHeight="1">
      <c r="A130" s="149"/>
      <c r="B130" s="135"/>
      <c r="C130" s="135"/>
      <c r="D130" s="135"/>
      <c r="F130" s="147"/>
      <c r="G130" s="135"/>
      <c r="H130" s="135"/>
      <c r="I130" s="135"/>
      <c r="J130" s="135"/>
      <c r="K130" s="135"/>
      <c r="L130" s="135"/>
      <c r="M130" s="135"/>
    </row>
    <row r="131" spans="1:13" s="146" customFormat="1" ht="11.45" customHeight="1">
      <c r="A131" s="149"/>
      <c r="B131" s="135"/>
      <c r="C131" s="135"/>
      <c r="D131" s="135"/>
      <c r="F131" s="147"/>
      <c r="G131" s="135"/>
      <c r="H131" s="135"/>
      <c r="I131" s="135"/>
      <c r="J131" s="135"/>
      <c r="K131" s="135"/>
      <c r="L131" s="135"/>
      <c r="M131" s="135"/>
    </row>
    <row r="132" spans="1:13" s="146" customFormat="1" ht="11.45" customHeight="1">
      <c r="A132" s="149"/>
      <c r="B132" s="135"/>
      <c r="C132" s="135"/>
      <c r="D132" s="135"/>
      <c r="F132" s="147"/>
      <c r="G132" s="135"/>
      <c r="H132" s="135"/>
      <c r="I132" s="135"/>
      <c r="J132" s="135"/>
      <c r="K132" s="135"/>
      <c r="L132" s="135"/>
      <c r="M132" s="135"/>
    </row>
    <row r="133" spans="1:13" s="146" customFormat="1" ht="11.45" customHeight="1">
      <c r="A133" s="149"/>
      <c r="B133" s="135"/>
      <c r="C133" s="135"/>
      <c r="D133" s="135"/>
      <c r="F133" s="147"/>
      <c r="G133" s="135"/>
      <c r="H133" s="135"/>
      <c r="I133" s="135"/>
      <c r="J133" s="135"/>
      <c r="K133" s="135"/>
      <c r="L133" s="135"/>
      <c r="M133" s="135"/>
    </row>
    <row r="134" spans="1:13" s="146" customFormat="1" ht="11.45" customHeight="1">
      <c r="A134" s="149"/>
      <c r="B134" s="135"/>
      <c r="C134" s="135"/>
      <c r="D134" s="135"/>
      <c r="F134" s="147"/>
      <c r="G134" s="135"/>
      <c r="H134" s="135"/>
      <c r="I134" s="135"/>
      <c r="J134" s="135"/>
      <c r="K134" s="135"/>
      <c r="L134" s="135"/>
      <c r="M134" s="135"/>
    </row>
    <row r="135" spans="1:13" s="146" customFormat="1" ht="11.45" customHeight="1">
      <c r="A135" s="149"/>
      <c r="B135" s="135"/>
      <c r="C135" s="135"/>
      <c r="D135" s="135"/>
      <c r="F135" s="147"/>
      <c r="G135" s="135"/>
      <c r="H135" s="135"/>
      <c r="I135" s="135"/>
      <c r="J135" s="135"/>
      <c r="K135" s="135"/>
      <c r="L135" s="135"/>
      <c r="M135" s="135"/>
    </row>
    <row r="136" spans="1:13" s="146" customFormat="1" ht="11.45" customHeight="1">
      <c r="A136" s="149"/>
      <c r="B136" s="135"/>
      <c r="C136" s="135"/>
      <c r="D136" s="135"/>
      <c r="F136" s="147"/>
      <c r="G136" s="135"/>
      <c r="H136" s="135"/>
      <c r="I136" s="135"/>
      <c r="J136" s="135"/>
      <c r="K136" s="135"/>
      <c r="L136" s="135"/>
      <c r="M136" s="135"/>
    </row>
    <row r="137" spans="1:13" s="146" customFormat="1" ht="11.45" customHeight="1">
      <c r="A137" s="149"/>
      <c r="B137" s="135"/>
      <c r="C137" s="135"/>
      <c r="D137" s="135"/>
      <c r="F137" s="147"/>
      <c r="G137" s="135"/>
      <c r="H137" s="135"/>
      <c r="I137" s="135"/>
      <c r="J137" s="135"/>
      <c r="K137" s="135"/>
      <c r="L137" s="135"/>
      <c r="M137" s="135"/>
    </row>
    <row r="138" spans="1:13" s="146" customFormat="1" ht="11.45" customHeight="1">
      <c r="A138" s="149"/>
      <c r="B138" s="135"/>
      <c r="C138" s="135"/>
      <c r="D138" s="135"/>
      <c r="F138" s="147"/>
      <c r="G138" s="135"/>
      <c r="H138" s="135"/>
      <c r="I138" s="135"/>
      <c r="J138" s="135"/>
      <c r="K138" s="135"/>
      <c r="L138" s="135"/>
      <c r="M138" s="135"/>
    </row>
    <row r="139" spans="1:13" s="146" customFormat="1" ht="11.45" customHeight="1">
      <c r="A139" s="149"/>
      <c r="B139" s="135"/>
      <c r="C139" s="135"/>
      <c r="D139" s="135"/>
      <c r="F139" s="147"/>
      <c r="G139" s="135"/>
      <c r="H139" s="135"/>
      <c r="I139" s="135"/>
      <c r="J139" s="135"/>
      <c r="K139" s="135"/>
      <c r="L139" s="135"/>
      <c r="M139" s="135"/>
    </row>
    <row r="140" spans="1:13" s="146" customFormat="1" ht="11.45" customHeight="1">
      <c r="A140" s="149"/>
      <c r="B140" s="135"/>
      <c r="C140" s="135"/>
      <c r="D140" s="135"/>
      <c r="F140" s="147"/>
      <c r="G140" s="135"/>
      <c r="H140" s="135"/>
      <c r="I140" s="135"/>
      <c r="J140" s="135"/>
      <c r="K140" s="135"/>
      <c r="L140" s="135"/>
      <c r="M140" s="135"/>
    </row>
    <row r="141" spans="1:13" s="146" customFormat="1" ht="11.45" customHeight="1">
      <c r="A141" s="149"/>
      <c r="B141" s="135"/>
      <c r="C141" s="135"/>
      <c r="D141" s="135"/>
      <c r="F141" s="147"/>
      <c r="G141" s="135"/>
      <c r="H141" s="135"/>
      <c r="I141" s="135"/>
      <c r="J141" s="135"/>
      <c r="K141" s="135"/>
      <c r="L141" s="135"/>
      <c r="M141" s="135"/>
    </row>
    <row r="142" spans="1:13" s="146" customFormat="1" ht="11.45" customHeight="1">
      <c r="A142" s="149"/>
      <c r="B142" s="135"/>
      <c r="C142" s="135"/>
      <c r="D142" s="135"/>
      <c r="F142" s="147"/>
      <c r="G142" s="135"/>
      <c r="H142" s="135"/>
      <c r="I142" s="135"/>
      <c r="J142" s="135"/>
      <c r="K142" s="135"/>
      <c r="L142" s="135"/>
      <c r="M142" s="135"/>
    </row>
    <row r="143" spans="1:13" s="146" customFormat="1" ht="11.45" customHeight="1">
      <c r="A143" s="149"/>
      <c r="B143" s="135"/>
      <c r="C143" s="135"/>
      <c r="D143" s="135"/>
      <c r="F143" s="147"/>
      <c r="G143" s="135"/>
      <c r="H143" s="135"/>
      <c r="I143" s="135"/>
      <c r="J143" s="135"/>
      <c r="K143" s="135"/>
      <c r="L143" s="135"/>
      <c r="M143" s="135"/>
    </row>
    <row r="144" spans="1:13" s="146" customFormat="1" ht="11.45" customHeight="1">
      <c r="A144" s="149"/>
      <c r="B144" s="135"/>
      <c r="C144" s="135"/>
      <c r="D144" s="135"/>
      <c r="F144" s="147"/>
      <c r="G144" s="135"/>
      <c r="H144" s="135"/>
      <c r="I144" s="135"/>
      <c r="J144" s="135"/>
      <c r="K144" s="135"/>
      <c r="L144" s="135"/>
      <c r="M144" s="135"/>
    </row>
    <row r="145" spans="1:13" s="146" customFormat="1" ht="15.75" customHeight="1">
      <c r="A145" s="149"/>
      <c r="B145" s="135"/>
      <c r="C145" s="135"/>
      <c r="D145" s="135"/>
      <c r="F145" s="147"/>
      <c r="G145" s="135"/>
      <c r="H145" s="135"/>
      <c r="I145" s="135"/>
      <c r="J145" s="135"/>
      <c r="K145" s="135"/>
      <c r="L145" s="135"/>
      <c r="M145" s="135"/>
    </row>
    <row r="146" spans="1:13" s="146" customFormat="1" ht="15.75" customHeight="1">
      <c r="A146" s="149"/>
      <c r="B146" s="135"/>
      <c r="C146" s="135"/>
      <c r="D146" s="135"/>
      <c r="F146" s="147"/>
      <c r="G146" s="135"/>
      <c r="H146" s="135"/>
      <c r="I146" s="135"/>
      <c r="J146" s="135"/>
      <c r="K146" s="135"/>
      <c r="L146" s="135"/>
      <c r="M146" s="135"/>
    </row>
    <row r="147" spans="1:13" s="146" customFormat="1" ht="15.75" customHeight="1">
      <c r="A147" s="149"/>
      <c r="B147" s="135"/>
      <c r="C147" s="135"/>
      <c r="D147" s="135"/>
      <c r="F147" s="147"/>
      <c r="G147" s="135"/>
      <c r="H147" s="135"/>
      <c r="I147" s="135"/>
      <c r="J147" s="135"/>
      <c r="K147" s="135"/>
      <c r="L147" s="135"/>
      <c r="M147" s="135"/>
    </row>
    <row r="148" spans="1:13" s="146" customFormat="1" ht="15.75" customHeight="1">
      <c r="A148" s="149"/>
      <c r="B148" s="135"/>
      <c r="C148" s="135"/>
      <c r="D148" s="135"/>
      <c r="F148" s="147"/>
      <c r="G148" s="135"/>
      <c r="H148" s="135"/>
      <c r="I148" s="135"/>
      <c r="J148" s="135"/>
      <c r="K148" s="135"/>
      <c r="L148" s="135"/>
      <c r="M148" s="135"/>
    </row>
    <row r="149" spans="1:13" s="146" customFormat="1" ht="15.75" customHeight="1">
      <c r="A149" s="149"/>
      <c r="B149" s="135"/>
      <c r="C149" s="135"/>
      <c r="D149" s="135"/>
      <c r="F149" s="147"/>
      <c r="G149" s="135"/>
      <c r="H149" s="135"/>
      <c r="I149" s="135"/>
      <c r="J149" s="135"/>
      <c r="K149" s="135"/>
      <c r="L149" s="135"/>
      <c r="M149" s="135"/>
    </row>
    <row r="150" spans="1:13" s="146" customFormat="1" ht="15.75" customHeight="1">
      <c r="A150" s="149"/>
      <c r="B150" s="135"/>
      <c r="C150" s="135"/>
      <c r="D150" s="135"/>
      <c r="F150" s="147"/>
      <c r="G150" s="135"/>
      <c r="H150" s="135"/>
      <c r="I150" s="135"/>
      <c r="J150" s="135"/>
      <c r="K150" s="135"/>
      <c r="L150" s="135"/>
      <c r="M150" s="135"/>
    </row>
    <row r="151" spans="1:13" s="146" customFormat="1" ht="15.75" customHeight="1">
      <c r="A151" s="149"/>
      <c r="B151" s="135"/>
      <c r="C151" s="135"/>
      <c r="D151" s="135"/>
      <c r="F151" s="147"/>
      <c r="G151" s="135"/>
      <c r="H151" s="135"/>
      <c r="I151" s="135"/>
      <c r="J151" s="135"/>
      <c r="K151" s="135"/>
      <c r="L151" s="135"/>
      <c r="M151" s="135"/>
    </row>
    <row r="152" spans="1:13" s="146" customFormat="1" ht="15.75" customHeight="1">
      <c r="A152" s="149"/>
      <c r="B152" s="135"/>
      <c r="C152" s="135"/>
      <c r="D152" s="135"/>
      <c r="F152" s="147"/>
      <c r="G152" s="135"/>
      <c r="H152" s="135"/>
      <c r="I152" s="135"/>
      <c r="J152" s="135"/>
      <c r="K152" s="135"/>
      <c r="L152" s="135"/>
      <c r="M152" s="135"/>
    </row>
    <row r="153" spans="1:13" s="146" customFormat="1" ht="15.75" customHeight="1">
      <c r="A153" s="149"/>
      <c r="B153" s="135"/>
      <c r="C153" s="135"/>
      <c r="D153" s="135"/>
      <c r="F153" s="147"/>
      <c r="G153" s="135"/>
      <c r="H153" s="135"/>
      <c r="I153" s="135"/>
      <c r="J153" s="135"/>
      <c r="K153" s="135"/>
      <c r="L153" s="135"/>
      <c r="M153" s="135"/>
    </row>
    <row r="154" spans="1:13" s="146" customFormat="1" ht="15.75" customHeight="1">
      <c r="A154" s="149"/>
      <c r="B154" s="135"/>
      <c r="C154" s="135"/>
      <c r="D154" s="135"/>
      <c r="F154" s="147"/>
      <c r="G154" s="135"/>
      <c r="H154" s="135"/>
      <c r="I154" s="135"/>
      <c r="J154" s="135"/>
      <c r="K154" s="135"/>
      <c r="L154" s="135"/>
      <c r="M154" s="135"/>
    </row>
    <row r="155" spans="1:13" s="146" customFormat="1" ht="15.75" customHeight="1">
      <c r="A155" s="149"/>
      <c r="B155" s="135"/>
      <c r="C155" s="135"/>
      <c r="D155" s="135"/>
      <c r="F155" s="147"/>
      <c r="G155" s="135"/>
      <c r="H155" s="135"/>
      <c r="I155" s="135"/>
      <c r="J155" s="135"/>
      <c r="K155" s="135"/>
      <c r="L155" s="135"/>
      <c r="M155" s="135"/>
    </row>
    <row r="156" spans="1:13" s="146" customFormat="1" ht="15.75" customHeight="1">
      <c r="A156" s="149"/>
      <c r="B156" s="135"/>
      <c r="C156" s="135"/>
      <c r="D156" s="135"/>
      <c r="F156" s="147"/>
      <c r="G156" s="135"/>
      <c r="H156" s="135"/>
      <c r="I156" s="135"/>
      <c r="J156" s="135"/>
      <c r="K156" s="135"/>
      <c r="L156" s="135"/>
      <c r="M156" s="135"/>
    </row>
    <row r="157" spans="1:13" s="146" customFormat="1" ht="15.75" customHeight="1">
      <c r="A157" s="149"/>
      <c r="B157" s="135"/>
      <c r="C157" s="135"/>
      <c r="D157" s="135"/>
      <c r="F157" s="147"/>
      <c r="G157" s="135"/>
      <c r="H157" s="135"/>
      <c r="I157" s="135"/>
      <c r="J157" s="135"/>
      <c r="K157" s="135"/>
      <c r="L157" s="135"/>
      <c r="M157" s="135"/>
    </row>
    <row r="158" spans="1:13" s="146" customFormat="1" ht="15.75" customHeight="1">
      <c r="A158" s="149"/>
      <c r="B158" s="135"/>
      <c r="C158" s="135"/>
      <c r="D158" s="135"/>
      <c r="F158" s="147"/>
      <c r="G158" s="135"/>
      <c r="H158" s="135"/>
      <c r="I158" s="135"/>
      <c r="J158" s="135"/>
      <c r="K158" s="135"/>
      <c r="L158" s="135"/>
      <c r="M158" s="135"/>
    </row>
    <row r="159" spans="1:13" s="146" customFormat="1" ht="15.75" customHeight="1">
      <c r="A159" s="149"/>
      <c r="B159" s="135"/>
      <c r="C159" s="135"/>
      <c r="D159" s="135"/>
      <c r="F159" s="147"/>
      <c r="G159" s="135"/>
      <c r="H159" s="135"/>
      <c r="I159" s="135"/>
      <c r="J159" s="135"/>
      <c r="K159" s="135"/>
      <c r="L159" s="135"/>
      <c r="M159" s="135"/>
    </row>
    <row r="160" spans="1:13" s="146" customFormat="1" ht="15.75" customHeight="1">
      <c r="A160" s="149"/>
      <c r="B160" s="135"/>
      <c r="C160" s="135"/>
      <c r="D160" s="135"/>
      <c r="F160" s="147"/>
      <c r="G160" s="135"/>
      <c r="H160" s="135"/>
      <c r="I160" s="135"/>
      <c r="J160" s="135"/>
      <c r="K160" s="135"/>
      <c r="L160" s="135"/>
      <c r="M160" s="135"/>
    </row>
    <row r="161" spans="1:13" s="146" customFormat="1" ht="15.75" customHeight="1">
      <c r="A161" s="149"/>
      <c r="B161" s="135"/>
      <c r="C161" s="135"/>
      <c r="D161" s="135"/>
      <c r="F161" s="147"/>
      <c r="G161" s="135"/>
      <c r="H161" s="135"/>
      <c r="I161" s="135"/>
      <c r="J161" s="135"/>
      <c r="K161" s="135"/>
      <c r="L161" s="135"/>
      <c r="M161" s="135"/>
    </row>
    <row r="162" spans="1:13" s="146" customFormat="1" ht="15.75" customHeight="1">
      <c r="A162" s="149"/>
      <c r="B162" s="135"/>
      <c r="C162" s="135"/>
      <c r="D162" s="135"/>
      <c r="F162" s="147"/>
      <c r="G162" s="135"/>
      <c r="H162" s="135"/>
      <c r="I162" s="135"/>
      <c r="J162" s="135"/>
      <c r="K162" s="135"/>
      <c r="L162" s="135"/>
      <c r="M162" s="135"/>
    </row>
    <row r="163" spans="1:13" s="146" customFormat="1" ht="15.75" customHeight="1">
      <c r="A163" s="149"/>
      <c r="B163" s="135"/>
      <c r="C163" s="135"/>
      <c r="D163" s="135"/>
      <c r="F163" s="147"/>
      <c r="G163" s="135"/>
      <c r="H163" s="135"/>
      <c r="I163" s="135"/>
      <c r="J163" s="135"/>
      <c r="K163" s="135"/>
      <c r="L163" s="135"/>
      <c r="M163" s="135"/>
    </row>
    <row r="164" spans="1:13" s="146" customFormat="1" ht="15.75" customHeight="1">
      <c r="A164" s="149"/>
      <c r="B164" s="135"/>
      <c r="C164" s="135"/>
      <c r="D164" s="135"/>
      <c r="F164" s="147"/>
      <c r="G164" s="135"/>
      <c r="H164" s="135"/>
      <c r="I164" s="135"/>
      <c r="J164" s="135"/>
      <c r="K164" s="135"/>
      <c r="L164" s="135"/>
      <c r="M164" s="135"/>
    </row>
    <row r="165" spans="1:13" s="146" customFormat="1" ht="15.75" customHeight="1">
      <c r="A165" s="149"/>
      <c r="B165" s="135"/>
      <c r="C165" s="135"/>
      <c r="D165" s="135"/>
      <c r="F165" s="147"/>
      <c r="G165" s="135"/>
      <c r="H165" s="135"/>
      <c r="I165" s="135"/>
      <c r="J165" s="135"/>
      <c r="K165" s="135"/>
      <c r="L165" s="135"/>
      <c r="M165" s="135"/>
    </row>
    <row r="166" spans="1:13" s="146" customFormat="1" ht="15.75" customHeight="1">
      <c r="A166" s="149"/>
      <c r="B166" s="135"/>
      <c r="C166" s="135"/>
      <c r="D166" s="135"/>
      <c r="F166" s="147"/>
      <c r="G166" s="135"/>
      <c r="H166" s="135"/>
      <c r="I166" s="135"/>
      <c r="J166" s="135"/>
      <c r="K166" s="135"/>
      <c r="L166" s="135"/>
      <c r="M166" s="135"/>
    </row>
    <row r="167" spans="1:13" s="146" customFormat="1" ht="15.75" customHeight="1">
      <c r="A167" s="149"/>
      <c r="B167" s="135"/>
      <c r="C167" s="135"/>
      <c r="D167" s="135"/>
      <c r="F167" s="147"/>
      <c r="G167" s="135"/>
      <c r="H167" s="135"/>
      <c r="I167" s="135"/>
      <c r="J167" s="135"/>
      <c r="K167" s="135"/>
      <c r="L167" s="135"/>
      <c r="M167" s="135"/>
    </row>
    <row r="168" spans="1:13" s="146" customFormat="1" ht="15.75" customHeight="1">
      <c r="A168" s="149"/>
      <c r="B168" s="135"/>
      <c r="C168" s="135"/>
      <c r="D168" s="135"/>
      <c r="F168" s="147"/>
      <c r="G168" s="135"/>
      <c r="H168" s="135"/>
      <c r="I168" s="135"/>
      <c r="J168" s="135"/>
      <c r="K168" s="135"/>
      <c r="L168" s="135"/>
      <c r="M168" s="135"/>
    </row>
    <row r="169" spans="1:13" s="146" customFormat="1" ht="15.75" customHeight="1">
      <c r="A169" s="149"/>
      <c r="B169" s="135"/>
      <c r="C169" s="135"/>
      <c r="D169" s="135"/>
      <c r="F169" s="147"/>
      <c r="G169" s="135"/>
      <c r="H169" s="135"/>
      <c r="I169" s="135"/>
      <c r="J169" s="135"/>
      <c r="K169" s="135"/>
      <c r="L169" s="135"/>
      <c r="M169" s="135"/>
    </row>
    <row r="170" spans="1:13" s="146" customFormat="1" ht="15.75" customHeight="1">
      <c r="A170" s="149"/>
      <c r="B170" s="135"/>
      <c r="C170" s="135"/>
      <c r="D170" s="135"/>
      <c r="F170" s="147"/>
      <c r="G170" s="135"/>
      <c r="H170" s="135"/>
      <c r="I170" s="135"/>
      <c r="J170" s="135"/>
      <c r="K170" s="135"/>
      <c r="L170" s="135"/>
      <c r="M170" s="135"/>
    </row>
    <row r="171" spans="1:13" s="146" customFormat="1" ht="15.75" customHeight="1">
      <c r="A171" s="149"/>
      <c r="B171" s="135"/>
      <c r="C171" s="135"/>
      <c r="D171" s="135"/>
      <c r="F171" s="147"/>
      <c r="G171" s="135"/>
      <c r="H171" s="135"/>
      <c r="I171" s="135"/>
      <c r="J171" s="135"/>
      <c r="K171" s="135"/>
      <c r="L171" s="135"/>
      <c r="M171" s="135"/>
    </row>
    <row r="172" spans="1:13" s="146" customFormat="1" ht="15.75" customHeight="1">
      <c r="A172" s="149"/>
      <c r="B172" s="135"/>
      <c r="C172" s="135"/>
      <c r="D172" s="135"/>
      <c r="F172" s="147"/>
      <c r="G172" s="135"/>
      <c r="H172" s="135"/>
      <c r="I172" s="135"/>
      <c r="J172" s="135"/>
      <c r="K172" s="135"/>
      <c r="L172" s="135"/>
      <c r="M172" s="135"/>
    </row>
    <row r="173" spans="1:13" s="146" customFormat="1" ht="15.75" customHeight="1">
      <c r="A173" s="149"/>
      <c r="B173" s="135"/>
      <c r="C173" s="135"/>
      <c r="D173" s="135"/>
      <c r="F173" s="147"/>
      <c r="G173" s="135"/>
      <c r="H173" s="135"/>
      <c r="I173" s="135"/>
      <c r="J173" s="135"/>
      <c r="K173" s="135"/>
      <c r="L173" s="135"/>
      <c r="M173" s="135"/>
    </row>
    <row r="174" spans="1:13" s="146" customFormat="1" ht="15.75" customHeight="1">
      <c r="A174" s="149"/>
      <c r="B174" s="135"/>
      <c r="C174" s="135"/>
      <c r="D174" s="135"/>
      <c r="F174" s="147"/>
      <c r="G174" s="135"/>
      <c r="H174" s="135"/>
      <c r="I174" s="135"/>
      <c r="J174" s="135"/>
      <c r="K174" s="135"/>
      <c r="L174" s="135"/>
      <c r="M174" s="135"/>
    </row>
    <row r="175" spans="1:13" s="146" customFormat="1" ht="15.75" customHeight="1">
      <c r="A175" s="149"/>
      <c r="B175" s="135"/>
      <c r="C175" s="135"/>
      <c r="D175" s="135"/>
      <c r="F175" s="147"/>
      <c r="G175" s="135"/>
      <c r="H175" s="135"/>
      <c r="I175" s="135"/>
      <c r="J175" s="135"/>
      <c r="K175" s="135"/>
      <c r="L175" s="135"/>
      <c r="M175" s="135"/>
    </row>
    <row r="176" spans="1:13" s="146" customFormat="1" ht="15.75" customHeight="1">
      <c r="A176" s="149"/>
      <c r="B176" s="135"/>
      <c r="C176" s="135"/>
      <c r="D176" s="135"/>
      <c r="F176" s="147"/>
      <c r="G176" s="135"/>
      <c r="H176" s="135"/>
      <c r="I176" s="135"/>
      <c r="J176" s="135"/>
      <c r="K176" s="135"/>
      <c r="L176" s="135"/>
      <c r="M176" s="135"/>
    </row>
    <row r="177" spans="1:13" s="146" customFormat="1" ht="15.75" customHeight="1">
      <c r="A177" s="149"/>
      <c r="B177" s="135"/>
      <c r="C177" s="135"/>
      <c r="D177" s="135"/>
      <c r="F177" s="147"/>
      <c r="G177" s="135"/>
      <c r="H177" s="135"/>
      <c r="I177" s="135"/>
      <c r="J177" s="135"/>
      <c r="K177" s="135"/>
      <c r="L177" s="135"/>
      <c r="M177" s="135"/>
    </row>
    <row r="178" spans="1:13" s="146" customFormat="1" ht="15.75" customHeight="1">
      <c r="A178" s="149"/>
      <c r="B178" s="135"/>
      <c r="C178" s="135"/>
      <c r="D178" s="135"/>
      <c r="F178" s="147"/>
      <c r="G178" s="135"/>
      <c r="H178" s="135"/>
      <c r="I178" s="135"/>
      <c r="J178" s="135"/>
      <c r="K178" s="135"/>
      <c r="L178" s="135"/>
      <c r="M178" s="135"/>
    </row>
    <row r="179" spans="1:13" s="146" customFormat="1" ht="15.75" customHeight="1">
      <c r="A179" s="149"/>
      <c r="B179" s="135"/>
      <c r="C179" s="135"/>
      <c r="D179" s="135"/>
      <c r="F179" s="147"/>
      <c r="G179" s="135"/>
      <c r="H179" s="135"/>
      <c r="I179" s="135"/>
      <c r="J179" s="135"/>
      <c r="K179" s="135"/>
      <c r="L179" s="135"/>
      <c r="M179" s="135"/>
    </row>
    <row r="180" spans="1:13" s="146" customFormat="1" ht="15.75" customHeight="1">
      <c r="A180" s="149"/>
      <c r="B180" s="135"/>
      <c r="C180" s="135"/>
      <c r="D180" s="135"/>
      <c r="F180" s="147"/>
      <c r="G180" s="135"/>
      <c r="H180" s="135"/>
      <c r="I180" s="135"/>
      <c r="J180" s="135"/>
      <c r="K180" s="135"/>
      <c r="L180" s="135"/>
      <c r="M180" s="135"/>
    </row>
    <row r="181" spans="1:13" s="146" customFormat="1" ht="15.75" customHeight="1">
      <c r="A181" s="149"/>
      <c r="B181" s="135"/>
      <c r="C181" s="135"/>
      <c r="D181" s="135"/>
      <c r="F181" s="147"/>
      <c r="G181" s="135"/>
      <c r="H181" s="135"/>
      <c r="I181" s="135"/>
      <c r="J181" s="135"/>
      <c r="K181" s="135"/>
      <c r="L181" s="135"/>
      <c r="M181" s="135"/>
    </row>
    <row r="182" spans="1:13" s="146" customFormat="1" ht="15.75" customHeight="1">
      <c r="A182" s="149"/>
      <c r="B182" s="135"/>
      <c r="C182" s="135"/>
      <c r="D182" s="135"/>
      <c r="F182" s="147"/>
      <c r="G182" s="135"/>
      <c r="H182" s="135"/>
      <c r="I182" s="135"/>
      <c r="J182" s="135"/>
      <c r="K182" s="135"/>
      <c r="L182" s="135"/>
      <c r="M182" s="135"/>
    </row>
    <row r="183" spans="1:13" s="146" customFormat="1" ht="15.75" customHeight="1">
      <c r="A183" s="149"/>
      <c r="B183" s="135"/>
      <c r="C183" s="135"/>
      <c r="D183" s="135"/>
      <c r="F183" s="147"/>
      <c r="G183" s="135"/>
      <c r="H183" s="135"/>
      <c r="I183" s="135"/>
      <c r="J183" s="135"/>
      <c r="K183" s="135"/>
      <c r="L183" s="135"/>
      <c r="M183" s="135"/>
    </row>
    <row r="184" spans="1:13" s="146" customFormat="1" ht="15.75" customHeight="1">
      <c r="A184" s="149"/>
      <c r="B184" s="135"/>
      <c r="C184" s="135"/>
      <c r="D184" s="135"/>
      <c r="F184" s="147"/>
      <c r="G184" s="135"/>
      <c r="H184" s="135"/>
      <c r="I184" s="135"/>
      <c r="J184" s="135"/>
      <c r="K184" s="135"/>
      <c r="L184" s="135"/>
      <c r="M184" s="135"/>
    </row>
    <row r="185" spans="1:13" s="146" customFormat="1" ht="15.75" customHeight="1">
      <c r="A185" s="149"/>
      <c r="B185" s="135"/>
      <c r="C185" s="135"/>
      <c r="D185" s="135"/>
      <c r="F185" s="147"/>
      <c r="G185" s="135"/>
      <c r="H185" s="135"/>
      <c r="I185" s="135"/>
      <c r="J185" s="135"/>
      <c r="K185" s="135"/>
      <c r="L185" s="135"/>
      <c r="M185" s="135"/>
    </row>
    <row r="186" spans="1:13" s="146" customFormat="1" ht="15.75" customHeight="1">
      <c r="A186" s="149"/>
      <c r="B186" s="135"/>
      <c r="C186" s="135"/>
      <c r="D186" s="135"/>
      <c r="F186" s="147"/>
      <c r="G186" s="135"/>
      <c r="H186" s="135"/>
      <c r="I186" s="135"/>
      <c r="J186" s="135"/>
      <c r="K186" s="135"/>
      <c r="L186" s="135"/>
      <c r="M186" s="135"/>
    </row>
    <row r="187" spans="1:13" s="146" customFormat="1" ht="15.75" customHeight="1">
      <c r="A187" s="149"/>
      <c r="B187" s="135"/>
      <c r="C187" s="135"/>
      <c r="D187" s="135"/>
      <c r="F187" s="147"/>
      <c r="G187" s="135"/>
      <c r="H187" s="135"/>
      <c r="I187" s="135"/>
      <c r="J187" s="135"/>
      <c r="K187" s="135"/>
      <c r="L187" s="135"/>
      <c r="M187" s="135"/>
    </row>
    <row r="188" spans="1:13" s="146" customFormat="1" ht="15.75" customHeight="1">
      <c r="A188" s="149"/>
      <c r="B188" s="135"/>
      <c r="C188" s="135"/>
      <c r="D188" s="135"/>
      <c r="F188" s="147"/>
      <c r="G188" s="135"/>
      <c r="H188" s="135"/>
      <c r="I188" s="135"/>
      <c r="J188" s="135"/>
      <c r="K188" s="135"/>
      <c r="L188" s="135"/>
      <c r="M188" s="135"/>
    </row>
    <row r="189" spans="1:13" s="146" customFormat="1" ht="15.75" customHeight="1">
      <c r="A189" s="149"/>
      <c r="B189" s="135"/>
      <c r="C189" s="135"/>
      <c r="D189" s="135"/>
      <c r="F189" s="147"/>
      <c r="G189" s="135"/>
      <c r="H189" s="135"/>
      <c r="I189" s="135"/>
      <c r="J189" s="135"/>
      <c r="K189" s="135"/>
      <c r="L189" s="135"/>
      <c r="M189" s="135"/>
    </row>
    <row r="190" spans="1:13" s="146" customFormat="1" ht="15.75" customHeight="1">
      <c r="A190" s="149"/>
      <c r="B190" s="135"/>
      <c r="C190" s="135"/>
      <c r="D190" s="135"/>
      <c r="F190" s="147"/>
      <c r="G190" s="135"/>
      <c r="H190" s="135"/>
      <c r="I190" s="135"/>
      <c r="J190" s="135"/>
      <c r="K190" s="135"/>
      <c r="L190" s="135"/>
      <c r="M190" s="135"/>
    </row>
    <row r="191" spans="1:13" s="146" customFormat="1" ht="15.75" customHeight="1">
      <c r="A191" s="149"/>
      <c r="B191" s="135"/>
      <c r="C191" s="135"/>
      <c r="D191" s="135"/>
      <c r="F191" s="147"/>
      <c r="G191" s="135"/>
      <c r="H191" s="135"/>
      <c r="I191" s="135"/>
      <c r="J191" s="135"/>
      <c r="K191" s="135"/>
      <c r="L191" s="135"/>
      <c r="M191" s="135"/>
    </row>
    <row r="192" spans="1:13" s="146" customFormat="1" ht="15.75" customHeight="1">
      <c r="A192" s="149"/>
      <c r="B192" s="135"/>
      <c r="C192" s="135"/>
      <c r="D192" s="135"/>
      <c r="F192" s="147"/>
      <c r="G192" s="135"/>
      <c r="H192" s="135"/>
      <c r="I192" s="135"/>
      <c r="J192" s="135"/>
      <c r="K192" s="135"/>
      <c r="L192" s="135"/>
      <c r="M192" s="135"/>
    </row>
    <row r="193" spans="1:13" s="146" customFormat="1" ht="15.75" customHeight="1">
      <c r="A193" s="149"/>
      <c r="B193" s="135"/>
      <c r="C193" s="135"/>
      <c r="D193" s="135"/>
      <c r="F193" s="147"/>
      <c r="G193" s="135"/>
      <c r="H193" s="135"/>
      <c r="I193" s="135"/>
      <c r="J193" s="135"/>
      <c r="K193" s="135"/>
      <c r="L193" s="135"/>
      <c r="M193" s="135"/>
    </row>
    <row r="194" spans="1:13" s="146" customFormat="1" ht="15.75" customHeight="1">
      <c r="A194" s="149"/>
      <c r="B194" s="135"/>
      <c r="C194" s="135"/>
      <c r="D194" s="135"/>
      <c r="F194" s="147"/>
      <c r="G194" s="135"/>
      <c r="H194" s="135"/>
      <c r="I194" s="135"/>
      <c r="J194" s="135"/>
      <c r="K194" s="135"/>
      <c r="L194" s="135"/>
      <c r="M194" s="135"/>
    </row>
    <row r="195" spans="1:13" s="146" customFormat="1" ht="15.75" customHeight="1">
      <c r="A195" s="149"/>
      <c r="B195" s="135"/>
      <c r="C195" s="135"/>
      <c r="D195" s="135"/>
      <c r="F195" s="147"/>
      <c r="G195" s="135"/>
      <c r="H195" s="135"/>
      <c r="I195" s="135"/>
      <c r="J195" s="135"/>
      <c r="K195" s="135"/>
      <c r="L195" s="135"/>
      <c r="M195" s="135"/>
    </row>
    <row r="196" spans="1:13" s="146" customFormat="1" ht="15.75" customHeight="1">
      <c r="A196" s="149"/>
      <c r="B196" s="135"/>
      <c r="C196" s="135"/>
      <c r="D196" s="135"/>
      <c r="F196" s="147"/>
      <c r="G196" s="135"/>
      <c r="H196" s="135"/>
      <c r="I196" s="135"/>
      <c r="J196" s="135"/>
      <c r="K196" s="135"/>
      <c r="L196" s="135"/>
      <c r="M196" s="135"/>
    </row>
    <row r="197" spans="1:13" s="146" customFormat="1" ht="15.75" customHeight="1">
      <c r="A197" s="149"/>
      <c r="B197" s="135"/>
      <c r="C197" s="135"/>
      <c r="D197" s="135"/>
      <c r="F197" s="147"/>
      <c r="G197" s="135"/>
      <c r="H197" s="135"/>
      <c r="I197" s="135"/>
      <c r="J197" s="135"/>
      <c r="K197" s="135"/>
      <c r="L197" s="135"/>
      <c r="M197" s="135"/>
    </row>
    <row r="198" spans="1:13" s="146" customFormat="1" ht="15.75" customHeight="1">
      <c r="A198" s="149"/>
      <c r="B198" s="135"/>
      <c r="C198" s="135"/>
      <c r="D198" s="135"/>
      <c r="F198" s="147"/>
      <c r="G198" s="135"/>
      <c r="H198" s="135"/>
      <c r="I198" s="135"/>
      <c r="J198" s="135"/>
      <c r="K198" s="135"/>
      <c r="L198" s="135"/>
      <c r="M198" s="135"/>
    </row>
    <row r="199" spans="1:13" s="146" customFormat="1" ht="15.75" customHeight="1">
      <c r="A199" s="149"/>
      <c r="B199" s="135"/>
      <c r="C199" s="135"/>
      <c r="D199" s="135"/>
      <c r="F199" s="147"/>
      <c r="G199" s="135"/>
      <c r="H199" s="135"/>
      <c r="I199" s="135"/>
      <c r="J199" s="135"/>
      <c r="K199" s="135"/>
      <c r="L199" s="135"/>
      <c r="M199" s="135"/>
    </row>
    <row r="200" spans="1:13" s="146" customFormat="1" ht="15.75" customHeight="1">
      <c r="A200" s="149"/>
      <c r="B200" s="135"/>
      <c r="C200" s="135"/>
      <c r="D200" s="135"/>
      <c r="F200" s="147"/>
      <c r="G200" s="135"/>
      <c r="H200" s="135"/>
      <c r="I200" s="135"/>
      <c r="J200" s="135"/>
      <c r="K200" s="135"/>
      <c r="L200" s="135"/>
      <c r="M200" s="135"/>
    </row>
    <row r="201" spans="1:13" s="146" customFormat="1" ht="15.75" customHeight="1">
      <c r="A201" s="149"/>
      <c r="B201" s="135"/>
      <c r="C201" s="135"/>
      <c r="D201" s="135"/>
      <c r="F201" s="147"/>
      <c r="G201" s="135"/>
      <c r="H201" s="135"/>
      <c r="I201" s="135"/>
      <c r="J201" s="135"/>
      <c r="K201" s="135"/>
      <c r="L201" s="135"/>
      <c r="M201" s="135"/>
    </row>
    <row r="202" spans="1:13" s="146" customFormat="1" ht="15.75" customHeight="1">
      <c r="A202" s="149"/>
      <c r="B202" s="135"/>
      <c r="C202" s="135"/>
      <c r="D202" s="135"/>
      <c r="F202" s="147"/>
      <c r="G202" s="135"/>
      <c r="H202" s="135"/>
      <c r="I202" s="135"/>
      <c r="J202" s="135"/>
      <c r="K202" s="135"/>
      <c r="L202" s="135"/>
      <c r="M202" s="135"/>
    </row>
    <row r="203" spans="1:13" s="146" customFormat="1" ht="15.75" customHeight="1">
      <c r="A203" s="149"/>
      <c r="B203" s="135"/>
      <c r="C203" s="135"/>
      <c r="D203" s="135"/>
      <c r="F203" s="147"/>
      <c r="G203" s="135"/>
      <c r="H203" s="135"/>
      <c r="I203" s="135"/>
      <c r="J203" s="135"/>
      <c r="K203" s="135"/>
      <c r="L203" s="135"/>
      <c r="M203" s="135"/>
    </row>
    <row r="204" spans="1:13" s="146" customFormat="1" ht="15.75" customHeight="1">
      <c r="A204" s="149"/>
      <c r="B204" s="135"/>
      <c r="C204" s="135"/>
      <c r="D204" s="135"/>
      <c r="F204" s="147"/>
      <c r="G204" s="135"/>
      <c r="H204" s="135"/>
      <c r="I204" s="135"/>
      <c r="J204" s="135"/>
      <c r="K204" s="135"/>
      <c r="L204" s="135"/>
      <c r="M204" s="135"/>
    </row>
  </sheetData>
  <mergeCells count="26">
    <mergeCell ref="I1:M3"/>
    <mergeCell ref="C1:H3"/>
    <mergeCell ref="A1:B3"/>
    <mergeCell ref="L7:L16"/>
    <mergeCell ref="J7:J16"/>
    <mergeCell ref="E7:E16"/>
    <mergeCell ref="C4:C16"/>
    <mergeCell ref="B4:B16"/>
    <mergeCell ref="A4:A16"/>
    <mergeCell ref="H7:H16"/>
    <mergeCell ref="C55:H55"/>
    <mergeCell ref="I55:M55"/>
    <mergeCell ref="C18:H18"/>
    <mergeCell ref="I18:M18"/>
    <mergeCell ref="I4:M4"/>
    <mergeCell ref="D4:H4"/>
    <mergeCell ref="E5:E6"/>
    <mergeCell ref="H5:H6"/>
    <mergeCell ref="J5:J6"/>
    <mergeCell ref="L5:L6"/>
    <mergeCell ref="D5:D16"/>
    <mergeCell ref="F5:F16"/>
    <mergeCell ref="G5:G16"/>
    <mergeCell ref="I5:I16"/>
    <mergeCell ref="K5:K16"/>
    <mergeCell ref="M5:M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X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77</v>
      </c>
      <c r="B1" s="219"/>
      <c r="C1" s="220"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I1" s="220"/>
      <c r="J1" s="220"/>
      <c r="K1" s="220"/>
      <c r="L1" s="220"/>
      <c r="M1" s="220"/>
      <c r="N1" s="221"/>
    </row>
    <row r="2" spans="1:14" s="74" customFormat="1" ht="15" customHeight="1">
      <c r="A2" s="218" t="s">
        <v>54</v>
      </c>
      <c r="B2" s="219"/>
      <c r="C2" s="220" t="s">
        <v>71</v>
      </c>
      <c r="D2" s="220"/>
      <c r="E2" s="220"/>
      <c r="F2" s="220"/>
      <c r="G2" s="221"/>
      <c r="H2" s="222" t="s">
        <v>71</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23" t="s">
        <v>29</v>
      </c>
      <c r="B4" s="224" t="s">
        <v>124</v>
      </c>
      <c r="C4" s="224" t="s">
        <v>2</v>
      </c>
      <c r="D4" s="224" t="s">
        <v>128</v>
      </c>
      <c r="E4" s="224"/>
      <c r="F4" s="224"/>
      <c r="G4" s="226"/>
      <c r="H4" s="225" t="s">
        <v>128</v>
      </c>
      <c r="I4" s="224"/>
      <c r="J4" s="224"/>
      <c r="K4" s="224"/>
      <c r="L4" s="224"/>
      <c r="M4" s="224"/>
      <c r="N4" s="226"/>
    </row>
    <row r="5" spans="1:14" ht="11.45" customHeight="1">
      <c r="A5" s="223"/>
      <c r="B5" s="224"/>
      <c r="C5" s="224"/>
      <c r="D5" s="215" t="s">
        <v>115</v>
      </c>
      <c r="E5" s="215" t="s">
        <v>116</v>
      </c>
      <c r="F5" s="215" t="s">
        <v>117</v>
      </c>
      <c r="G5" s="214" t="s">
        <v>118</v>
      </c>
      <c r="H5" s="223" t="s">
        <v>119</v>
      </c>
      <c r="I5" s="215" t="s">
        <v>112</v>
      </c>
      <c r="J5" s="215"/>
      <c r="K5" s="215" t="s">
        <v>121</v>
      </c>
      <c r="L5" s="215" t="s">
        <v>126</v>
      </c>
      <c r="M5" s="215" t="s">
        <v>127</v>
      </c>
      <c r="N5" s="214" t="s">
        <v>122</v>
      </c>
    </row>
    <row r="6" spans="1:14" ht="11.45" customHeight="1">
      <c r="A6" s="223"/>
      <c r="B6" s="224"/>
      <c r="C6" s="224"/>
      <c r="D6" s="215"/>
      <c r="E6" s="215"/>
      <c r="F6" s="215"/>
      <c r="G6" s="214"/>
      <c r="H6" s="223"/>
      <c r="I6" s="215" t="s">
        <v>111</v>
      </c>
      <c r="J6" s="215" t="s">
        <v>120</v>
      </c>
      <c r="K6" s="215"/>
      <c r="L6" s="215"/>
      <c r="M6" s="215"/>
      <c r="N6" s="214"/>
    </row>
    <row r="7" spans="1:14" ht="11.45" customHeight="1">
      <c r="A7" s="223"/>
      <c r="B7" s="224"/>
      <c r="C7" s="224"/>
      <c r="D7" s="215"/>
      <c r="E7" s="215"/>
      <c r="F7" s="215"/>
      <c r="G7" s="214"/>
      <c r="H7" s="223"/>
      <c r="I7" s="215"/>
      <c r="J7" s="215"/>
      <c r="K7" s="215"/>
      <c r="L7" s="215"/>
      <c r="M7" s="215"/>
      <c r="N7" s="214"/>
    </row>
    <row r="8" spans="1:14" ht="11.45" customHeight="1">
      <c r="A8" s="223"/>
      <c r="B8" s="224"/>
      <c r="C8" s="224"/>
      <c r="D8" s="215"/>
      <c r="E8" s="215"/>
      <c r="F8" s="215"/>
      <c r="G8" s="214"/>
      <c r="H8" s="223"/>
      <c r="I8" s="215"/>
      <c r="J8" s="215"/>
      <c r="K8" s="215"/>
      <c r="L8" s="215"/>
      <c r="M8" s="215"/>
      <c r="N8" s="214"/>
    </row>
    <row r="9" spans="1:14" ht="11.45" customHeight="1">
      <c r="A9" s="223"/>
      <c r="B9" s="224"/>
      <c r="C9" s="224"/>
      <c r="D9" s="215"/>
      <c r="E9" s="215"/>
      <c r="F9" s="215"/>
      <c r="G9" s="214"/>
      <c r="H9" s="223"/>
      <c r="I9" s="215"/>
      <c r="J9" s="215"/>
      <c r="K9" s="215"/>
      <c r="L9" s="215"/>
      <c r="M9" s="215"/>
      <c r="N9" s="214"/>
    </row>
    <row r="10" spans="1:14" ht="11.45" customHeight="1">
      <c r="A10" s="223"/>
      <c r="B10" s="224"/>
      <c r="C10" s="224"/>
      <c r="D10" s="215"/>
      <c r="E10" s="215"/>
      <c r="F10" s="215"/>
      <c r="G10" s="214"/>
      <c r="H10" s="223"/>
      <c r="I10" s="215"/>
      <c r="J10" s="215"/>
      <c r="K10" s="215"/>
      <c r="L10" s="215"/>
      <c r="M10" s="215"/>
      <c r="N10" s="214"/>
    </row>
    <row r="11" spans="1:14" ht="11.45" customHeight="1">
      <c r="A11" s="223"/>
      <c r="B11" s="224"/>
      <c r="C11" s="224"/>
      <c r="D11" s="215"/>
      <c r="E11" s="215"/>
      <c r="F11" s="215"/>
      <c r="G11" s="214"/>
      <c r="H11" s="223"/>
      <c r="I11" s="215"/>
      <c r="J11" s="215"/>
      <c r="K11" s="215"/>
      <c r="L11" s="215"/>
      <c r="M11" s="215"/>
      <c r="N11" s="214"/>
    </row>
    <row r="12" spans="1:14" ht="11.45" customHeight="1">
      <c r="A12" s="223"/>
      <c r="B12" s="224"/>
      <c r="C12" s="224"/>
      <c r="D12" s="215"/>
      <c r="E12" s="215"/>
      <c r="F12" s="215"/>
      <c r="G12" s="214"/>
      <c r="H12" s="223"/>
      <c r="I12" s="215"/>
      <c r="J12" s="215"/>
      <c r="K12" s="215"/>
      <c r="L12" s="215"/>
      <c r="M12" s="215"/>
      <c r="N12" s="214"/>
    </row>
    <row r="13" spans="1:14" ht="11.45" customHeight="1">
      <c r="A13" s="223"/>
      <c r="B13" s="224"/>
      <c r="C13" s="224"/>
      <c r="D13" s="215"/>
      <c r="E13" s="215"/>
      <c r="F13" s="215"/>
      <c r="G13" s="214"/>
      <c r="H13" s="223"/>
      <c r="I13" s="215"/>
      <c r="J13" s="215"/>
      <c r="K13" s="215"/>
      <c r="L13" s="215"/>
      <c r="M13" s="215"/>
      <c r="N13" s="214"/>
    </row>
    <row r="14" spans="1:14" ht="11.45" customHeight="1">
      <c r="A14" s="223"/>
      <c r="B14" s="224"/>
      <c r="C14" s="224"/>
      <c r="D14" s="215"/>
      <c r="E14" s="215"/>
      <c r="F14" s="215"/>
      <c r="G14" s="214"/>
      <c r="H14" s="223"/>
      <c r="I14" s="215"/>
      <c r="J14" s="215"/>
      <c r="K14" s="215"/>
      <c r="L14" s="215"/>
      <c r="M14" s="215"/>
      <c r="N14" s="214"/>
    </row>
    <row r="15" spans="1:14" ht="11.45" customHeight="1">
      <c r="A15" s="223"/>
      <c r="B15" s="224"/>
      <c r="C15" s="224"/>
      <c r="D15" s="215"/>
      <c r="E15" s="215"/>
      <c r="F15" s="215"/>
      <c r="G15" s="214"/>
      <c r="H15" s="223"/>
      <c r="I15" s="215"/>
      <c r="J15" s="215"/>
      <c r="K15" s="215"/>
      <c r="L15" s="215"/>
      <c r="M15" s="215"/>
      <c r="N15" s="214"/>
    </row>
    <row r="16" spans="1:14" ht="11.45" customHeight="1">
      <c r="A16" s="223"/>
      <c r="B16" s="224"/>
      <c r="C16" s="224"/>
      <c r="D16" s="215"/>
      <c r="E16" s="215"/>
      <c r="F16" s="215"/>
      <c r="G16" s="214"/>
      <c r="H16" s="223"/>
      <c r="I16" s="215"/>
      <c r="J16" s="215"/>
      <c r="K16" s="215"/>
      <c r="L16" s="215"/>
      <c r="M16" s="215"/>
      <c r="N16" s="214"/>
    </row>
    <row r="17" spans="1:24" ht="11.45" customHeight="1">
      <c r="A17" s="223"/>
      <c r="B17" s="224"/>
      <c r="C17" s="224"/>
      <c r="D17" s="118">
        <v>11</v>
      </c>
      <c r="E17" s="118">
        <v>12</v>
      </c>
      <c r="F17" s="118" t="s">
        <v>109</v>
      </c>
      <c r="G17" s="119" t="s">
        <v>110</v>
      </c>
      <c r="H17" s="117">
        <v>3</v>
      </c>
      <c r="I17" s="118" t="s">
        <v>113</v>
      </c>
      <c r="J17" s="118">
        <v>36</v>
      </c>
      <c r="K17" s="118">
        <v>4</v>
      </c>
      <c r="L17" s="118" t="s">
        <v>114</v>
      </c>
      <c r="M17" s="118" t="s">
        <v>123</v>
      </c>
      <c r="N17" s="119">
        <v>6</v>
      </c>
    </row>
    <row r="18" spans="1:24" s="83" customFormat="1" ht="11.45" customHeight="1">
      <c r="A18" s="123">
        <v>1</v>
      </c>
      <c r="B18" s="124">
        <v>2</v>
      </c>
      <c r="C18" s="121">
        <v>3</v>
      </c>
      <c r="D18" s="121">
        <v>4</v>
      </c>
      <c r="E18" s="121">
        <v>5</v>
      </c>
      <c r="F18" s="121">
        <v>6</v>
      </c>
      <c r="G18" s="122">
        <v>7</v>
      </c>
      <c r="H18" s="120">
        <v>8</v>
      </c>
      <c r="I18" s="121">
        <v>9</v>
      </c>
      <c r="J18" s="121">
        <v>10</v>
      </c>
      <c r="K18" s="121">
        <v>11</v>
      </c>
      <c r="L18" s="121">
        <v>12</v>
      </c>
      <c r="M18" s="121">
        <v>13</v>
      </c>
      <c r="N18" s="122">
        <v>14</v>
      </c>
    </row>
    <row r="19" spans="1:24"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row>
    <row r="20" spans="1:24" s="71" customFormat="1" ht="11.1" customHeight="1">
      <c r="A20" s="69">
        <f>IF(B20&lt;&gt;"",COUNTA($B$20:B20),"")</f>
        <v>1</v>
      </c>
      <c r="B20" s="78" t="s">
        <v>78</v>
      </c>
      <c r="C20" s="111">
        <v>184922</v>
      </c>
      <c r="D20" s="111">
        <v>75580</v>
      </c>
      <c r="E20" s="111">
        <v>26921</v>
      </c>
      <c r="F20" s="111">
        <v>10728</v>
      </c>
      <c r="G20" s="111">
        <v>7789</v>
      </c>
      <c r="H20" s="111">
        <v>25452</v>
      </c>
      <c r="I20" s="111">
        <v>9281</v>
      </c>
      <c r="J20" s="111">
        <v>16171</v>
      </c>
      <c r="K20" s="111">
        <v>8484</v>
      </c>
      <c r="L20" s="111">
        <v>18632</v>
      </c>
      <c r="M20" s="111">
        <v>11336</v>
      </c>
      <c r="N20" s="111">
        <v>0</v>
      </c>
      <c r="O20" s="85"/>
      <c r="P20" s="85"/>
      <c r="Q20" s="85"/>
      <c r="R20" s="85"/>
      <c r="S20" s="85"/>
      <c r="T20" s="85"/>
      <c r="U20" s="85"/>
      <c r="V20" s="85"/>
      <c r="W20" s="85"/>
      <c r="X20" s="85"/>
    </row>
    <row r="21" spans="1:24" s="71" customFormat="1" ht="11.1" customHeight="1">
      <c r="A21" s="69">
        <f>IF(B21&lt;&gt;"",COUNTA($B$20:B21),"")</f>
        <v>2</v>
      </c>
      <c r="B21" s="78" t="s">
        <v>79</v>
      </c>
      <c r="C21" s="111">
        <v>134692</v>
      </c>
      <c r="D21" s="111">
        <v>32897</v>
      </c>
      <c r="E21" s="111">
        <v>11920</v>
      </c>
      <c r="F21" s="111">
        <v>42570</v>
      </c>
      <c r="G21" s="111">
        <v>4936</v>
      </c>
      <c r="H21" s="111">
        <v>8001</v>
      </c>
      <c r="I21" s="111">
        <v>6587</v>
      </c>
      <c r="J21" s="111">
        <v>1415</v>
      </c>
      <c r="K21" s="111">
        <v>2508</v>
      </c>
      <c r="L21" s="111">
        <v>20355</v>
      </c>
      <c r="M21" s="111">
        <v>11492</v>
      </c>
      <c r="N21" s="111">
        <v>12</v>
      </c>
      <c r="O21" s="85"/>
      <c r="P21" s="85"/>
      <c r="Q21" s="85"/>
      <c r="R21" s="85"/>
      <c r="S21" s="85"/>
      <c r="T21" s="85"/>
      <c r="U21" s="85"/>
      <c r="V21" s="85"/>
      <c r="W21" s="85"/>
      <c r="X21" s="85"/>
    </row>
    <row r="22" spans="1:24" s="71" customFormat="1" ht="21.6" customHeight="1">
      <c r="A22" s="69">
        <f>IF(B22&lt;&gt;"",COUNTA($B$20:B22),"")</f>
        <v>3</v>
      </c>
      <c r="B22" s="79" t="s">
        <v>638</v>
      </c>
      <c r="C22" s="111">
        <v>205540</v>
      </c>
      <c r="D22" s="111">
        <v>0</v>
      </c>
      <c r="E22" s="111">
        <v>0</v>
      </c>
      <c r="F22" s="111">
        <v>0</v>
      </c>
      <c r="G22" s="111">
        <v>0</v>
      </c>
      <c r="H22" s="111">
        <v>205540</v>
      </c>
      <c r="I22" s="111">
        <v>170295</v>
      </c>
      <c r="J22" s="111">
        <v>35245</v>
      </c>
      <c r="K22" s="111">
        <v>0</v>
      </c>
      <c r="L22" s="111">
        <v>0</v>
      </c>
      <c r="M22" s="111">
        <v>0</v>
      </c>
      <c r="N22" s="111">
        <v>0</v>
      </c>
      <c r="O22" s="85"/>
      <c r="P22" s="85"/>
      <c r="Q22" s="85"/>
      <c r="R22" s="85"/>
      <c r="S22" s="85"/>
      <c r="T22" s="85"/>
      <c r="U22" s="85"/>
      <c r="V22" s="85"/>
      <c r="W22" s="85"/>
      <c r="X22" s="85"/>
    </row>
    <row r="23" spans="1:24" s="71" customFormat="1" ht="11.1" customHeight="1">
      <c r="A23" s="69">
        <f>IF(B23&lt;&gt;"",COUNTA($B$20:B23),"")</f>
        <v>4</v>
      </c>
      <c r="B23" s="78" t="s">
        <v>80</v>
      </c>
      <c r="C23" s="111">
        <v>2994</v>
      </c>
      <c r="D23" s="111">
        <v>232</v>
      </c>
      <c r="E23" s="111">
        <v>7</v>
      </c>
      <c r="F23" s="111">
        <v>29</v>
      </c>
      <c r="G23" s="111">
        <v>0</v>
      </c>
      <c r="H23" s="111">
        <v>1</v>
      </c>
      <c r="I23" s="111">
        <v>0</v>
      </c>
      <c r="J23" s="111">
        <v>1</v>
      </c>
      <c r="K23" s="111">
        <v>1</v>
      </c>
      <c r="L23" s="111">
        <v>22</v>
      </c>
      <c r="M23" s="111">
        <v>59</v>
      </c>
      <c r="N23" s="111">
        <v>2644</v>
      </c>
      <c r="O23" s="85"/>
      <c r="P23" s="85"/>
      <c r="Q23" s="85"/>
      <c r="R23" s="85"/>
      <c r="S23" s="85"/>
      <c r="T23" s="85"/>
      <c r="U23" s="85"/>
      <c r="V23" s="85"/>
      <c r="W23" s="85"/>
      <c r="X23" s="85"/>
    </row>
    <row r="24" spans="1:24" s="71" customFormat="1" ht="11.1" customHeight="1">
      <c r="A24" s="69">
        <f>IF(B24&lt;&gt;"",COUNTA($B$20:B24),"")</f>
        <v>5</v>
      </c>
      <c r="B24" s="78" t="s">
        <v>81</v>
      </c>
      <c r="C24" s="111">
        <v>476620</v>
      </c>
      <c r="D24" s="111">
        <v>32492</v>
      </c>
      <c r="E24" s="111">
        <v>5700</v>
      </c>
      <c r="F24" s="111">
        <v>16628</v>
      </c>
      <c r="G24" s="111">
        <v>24448</v>
      </c>
      <c r="H24" s="111">
        <v>158036</v>
      </c>
      <c r="I24" s="111">
        <v>8061</v>
      </c>
      <c r="J24" s="111">
        <v>149975</v>
      </c>
      <c r="K24" s="111">
        <v>8224</v>
      </c>
      <c r="L24" s="111">
        <v>12920</v>
      </c>
      <c r="M24" s="111">
        <v>65015</v>
      </c>
      <c r="N24" s="111">
        <v>153157</v>
      </c>
      <c r="O24" s="85"/>
      <c r="P24" s="85"/>
      <c r="Q24" s="85"/>
      <c r="R24" s="85"/>
      <c r="S24" s="85"/>
      <c r="T24" s="85"/>
      <c r="U24" s="85"/>
      <c r="V24" s="85"/>
      <c r="W24" s="85"/>
      <c r="X24" s="85"/>
    </row>
    <row r="25" spans="1:24" s="71" customFormat="1" ht="11.1" customHeight="1">
      <c r="A25" s="69">
        <f>IF(B25&lt;&gt;"",COUNTA($B$20:B25),"")</f>
        <v>6</v>
      </c>
      <c r="B25" s="78" t="s">
        <v>82</v>
      </c>
      <c r="C25" s="111">
        <v>228478</v>
      </c>
      <c r="D25" s="111">
        <v>20225</v>
      </c>
      <c r="E25" s="111">
        <v>2987</v>
      </c>
      <c r="F25" s="111">
        <v>9324</v>
      </c>
      <c r="G25" s="111">
        <v>85</v>
      </c>
      <c r="H25" s="111">
        <v>40896</v>
      </c>
      <c r="I25" s="111">
        <v>216</v>
      </c>
      <c r="J25" s="111">
        <v>40681</v>
      </c>
      <c r="K25" s="111">
        <v>318</v>
      </c>
      <c r="L25" s="111">
        <v>1505</v>
      </c>
      <c r="M25" s="111">
        <v>264</v>
      </c>
      <c r="N25" s="111">
        <v>152873</v>
      </c>
      <c r="O25" s="85"/>
      <c r="P25" s="85"/>
      <c r="Q25" s="85"/>
      <c r="R25" s="85"/>
      <c r="S25" s="85"/>
      <c r="T25" s="85"/>
      <c r="U25" s="85"/>
      <c r="V25" s="85"/>
      <c r="W25" s="85"/>
      <c r="X25" s="85"/>
    </row>
    <row r="26" spans="1:24" s="71" customFormat="1" ht="18.95" customHeight="1">
      <c r="A26" s="70">
        <f>IF(B26&lt;&gt;"",COUNTA($B$20:B26),"")</f>
        <v>7</v>
      </c>
      <c r="B26" s="80" t="s">
        <v>83</v>
      </c>
      <c r="C26" s="113">
        <v>776291</v>
      </c>
      <c r="D26" s="113">
        <v>120976</v>
      </c>
      <c r="E26" s="113">
        <v>41560</v>
      </c>
      <c r="F26" s="113">
        <v>60632</v>
      </c>
      <c r="G26" s="113">
        <v>37088</v>
      </c>
      <c r="H26" s="113">
        <v>356135</v>
      </c>
      <c r="I26" s="113">
        <v>194008</v>
      </c>
      <c r="J26" s="113">
        <v>162126</v>
      </c>
      <c r="K26" s="113">
        <v>18899</v>
      </c>
      <c r="L26" s="113">
        <v>50423</v>
      </c>
      <c r="M26" s="113">
        <v>87639</v>
      </c>
      <c r="N26" s="113">
        <v>2941</v>
      </c>
      <c r="O26" s="85"/>
      <c r="P26" s="85"/>
      <c r="Q26" s="85"/>
      <c r="R26" s="85"/>
      <c r="S26" s="85"/>
      <c r="T26" s="85"/>
      <c r="U26" s="85"/>
      <c r="V26" s="85"/>
      <c r="W26" s="85"/>
      <c r="X26" s="85"/>
    </row>
    <row r="27" spans="1:24" s="71" customFormat="1" ht="21.6" customHeight="1">
      <c r="A27" s="69">
        <f>IF(B27&lt;&gt;"",COUNTA($B$20:B27),"")</f>
        <v>8</v>
      </c>
      <c r="B27" s="79" t="s">
        <v>84</v>
      </c>
      <c r="C27" s="111">
        <v>125486</v>
      </c>
      <c r="D27" s="111">
        <v>7178</v>
      </c>
      <c r="E27" s="111">
        <v>12371</v>
      </c>
      <c r="F27" s="111">
        <v>11682</v>
      </c>
      <c r="G27" s="111">
        <v>543</v>
      </c>
      <c r="H27" s="111">
        <v>6947</v>
      </c>
      <c r="I27" s="111">
        <v>1888</v>
      </c>
      <c r="J27" s="111">
        <v>5059</v>
      </c>
      <c r="K27" s="111">
        <v>743</v>
      </c>
      <c r="L27" s="111">
        <v>33830</v>
      </c>
      <c r="M27" s="111">
        <v>52193</v>
      </c>
      <c r="N27" s="111">
        <v>0</v>
      </c>
      <c r="O27" s="85"/>
      <c r="P27" s="85"/>
      <c r="Q27" s="85"/>
      <c r="R27" s="85"/>
      <c r="S27" s="85"/>
      <c r="T27" s="85"/>
      <c r="U27" s="85"/>
      <c r="V27" s="85"/>
      <c r="W27" s="85"/>
      <c r="X27" s="85"/>
    </row>
    <row r="28" spans="1:24" s="71" customFormat="1" ht="11.1" customHeight="1">
      <c r="A28" s="69">
        <f>IF(B28&lt;&gt;"",COUNTA($B$20:B28),"")</f>
        <v>9</v>
      </c>
      <c r="B28" s="78" t="s">
        <v>85</v>
      </c>
      <c r="C28" s="111">
        <v>57264</v>
      </c>
      <c r="D28" s="111">
        <v>4038</v>
      </c>
      <c r="E28" s="111">
        <v>4749</v>
      </c>
      <c r="F28" s="111">
        <v>10276</v>
      </c>
      <c r="G28" s="111">
        <v>245</v>
      </c>
      <c r="H28" s="111">
        <v>3036</v>
      </c>
      <c r="I28" s="111">
        <v>1888</v>
      </c>
      <c r="J28" s="111">
        <v>1148</v>
      </c>
      <c r="K28" s="111">
        <v>574</v>
      </c>
      <c r="L28" s="111">
        <v>26405</v>
      </c>
      <c r="M28" s="111">
        <v>7942</v>
      </c>
      <c r="N28" s="111">
        <v>0</v>
      </c>
      <c r="O28" s="85"/>
      <c r="P28" s="85"/>
      <c r="Q28" s="85"/>
      <c r="R28" s="85"/>
      <c r="S28" s="85"/>
      <c r="T28" s="85"/>
      <c r="U28" s="85"/>
      <c r="V28" s="85"/>
      <c r="W28" s="85"/>
      <c r="X28" s="85"/>
    </row>
    <row r="29" spans="1:24" s="71" customFormat="1" ht="11.1" customHeight="1">
      <c r="A29" s="69">
        <f>IF(B29&lt;&gt;"",COUNTA($B$20:B29),"")</f>
        <v>10</v>
      </c>
      <c r="B29" s="78" t="s">
        <v>86</v>
      </c>
      <c r="C29" s="111">
        <v>68</v>
      </c>
      <c r="D29" s="111">
        <v>0</v>
      </c>
      <c r="E29" s="111">
        <v>0</v>
      </c>
      <c r="F29" s="111">
        <v>0</v>
      </c>
      <c r="G29" s="111">
        <v>0</v>
      </c>
      <c r="H29" s="111">
        <v>0</v>
      </c>
      <c r="I29" s="111">
        <v>0</v>
      </c>
      <c r="J29" s="111">
        <v>0</v>
      </c>
      <c r="K29" s="111">
        <v>0</v>
      </c>
      <c r="L29" s="111">
        <v>0</v>
      </c>
      <c r="M29" s="111">
        <v>0</v>
      </c>
      <c r="N29" s="111">
        <v>68</v>
      </c>
      <c r="O29" s="85"/>
      <c r="P29" s="85"/>
      <c r="Q29" s="85"/>
      <c r="R29" s="85"/>
      <c r="S29" s="85"/>
      <c r="T29" s="85"/>
      <c r="U29" s="85"/>
      <c r="V29" s="85"/>
      <c r="W29" s="85"/>
      <c r="X29" s="85"/>
    </row>
    <row r="30" spans="1:24" s="71" customFormat="1" ht="11.1" customHeight="1">
      <c r="A30" s="69">
        <f>IF(B30&lt;&gt;"",COUNTA($B$20:B30),"")</f>
        <v>11</v>
      </c>
      <c r="B30" s="78" t="s">
        <v>87</v>
      </c>
      <c r="C30" s="111">
        <v>15114</v>
      </c>
      <c r="D30" s="111">
        <v>39</v>
      </c>
      <c r="E30" s="111">
        <v>2768</v>
      </c>
      <c r="F30" s="111">
        <v>61</v>
      </c>
      <c r="G30" s="111">
        <v>0</v>
      </c>
      <c r="H30" s="111">
        <v>136</v>
      </c>
      <c r="I30" s="111">
        <v>0</v>
      </c>
      <c r="J30" s="111">
        <v>136</v>
      </c>
      <c r="K30" s="111">
        <v>766</v>
      </c>
      <c r="L30" s="111">
        <v>8979</v>
      </c>
      <c r="M30" s="111">
        <v>2209</v>
      </c>
      <c r="N30" s="111">
        <v>157</v>
      </c>
      <c r="O30" s="85"/>
      <c r="P30" s="85"/>
      <c r="Q30" s="85"/>
      <c r="R30" s="85"/>
      <c r="S30" s="85"/>
      <c r="T30" s="85"/>
      <c r="U30" s="85"/>
      <c r="V30" s="85"/>
      <c r="W30" s="85"/>
      <c r="X30" s="85"/>
    </row>
    <row r="31" spans="1:24" s="71" customFormat="1" ht="11.1" customHeight="1">
      <c r="A31" s="69">
        <f>IF(B31&lt;&gt;"",COUNTA($B$20:B31),"")</f>
        <v>12</v>
      </c>
      <c r="B31" s="78" t="s">
        <v>82</v>
      </c>
      <c r="C31" s="111">
        <v>1947</v>
      </c>
      <c r="D31" s="111">
        <v>140</v>
      </c>
      <c r="E31" s="111">
        <v>986</v>
      </c>
      <c r="F31" s="111">
        <v>70</v>
      </c>
      <c r="G31" s="111">
        <v>10</v>
      </c>
      <c r="H31" s="111">
        <v>16</v>
      </c>
      <c r="I31" s="111">
        <v>0</v>
      </c>
      <c r="J31" s="111">
        <v>16</v>
      </c>
      <c r="K31" s="111">
        <v>16</v>
      </c>
      <c r="L31" s="111">
        <v>106</v>
      </c>
      <c r="M31" s="111">
        <v>292</v>
      </c>
      <c r="N31" s="111">
        <v>311</v>
      </c>
      <c r="O31" s="85"/>
      <c r="P31" s="85"/>
      <c r="Q31" s="85"/>
      <c r="R31" s="85"/>
      <c r="S31" s="85"/>
      <c r="T31" s="85"/>
      <c r="U31" s="85"/>
      <c r="V31" s="85"/>
      <c r="W31" s="85"/>
      <c r="X31" s="85"/>
    </row>
    <row r="32" spans="1:24" s="71" customFormat="1" ht="18.95" customHeight="1">
      <c r="A32" s="70">
        <f>IF(B32&lt;&gt;"",COUNTA($B$20:B32),"")</f>
        <v>13</v>
      </c>
      <c r="B32" s="80" t="s">
        <v>88</v>
      </c>
      <c r="C32" s="113">
        <v>138721</v>
      </c>
      <c r="D32" s="113">
        <v>7077</v>
      </c>
      <c r="E32" s="113">
        <v>14153</v>
      </c>
      <c r="F32" s="113">
        <v>11672</v>
      </c>
      <c r="G32" s="113">
        <v>533</v>
      </c>
      <c r="H32" s="113">
        <v>7067</v>
      </c>
      <c r="I32" s="113">
        <v>1888</v>
      </c>
      <c r="J32" s="113">
        <v>5179</v>
      </c>
      <c r="K32" s="113">
        <v>1493</v>
      </c>
      <c r="L32" s="113">
        <v>42702</v>
      </c>
      <c r="M32" s="113">
        <v>54110</v>
      </c>
      <c r="N32" s="113">
        <v>-86</v>
      </c>
      <c r="O32" s="85"/>
      <c r="P32" s="85"/>
      <c r="Q32" s="85"/>
      <c r="R32" s="85"/>
      <c r="S32" s="85"/>
      <c r="T32" s="85"/>
      <c r="U32" s="85"/>
      <c r="V32" s="85"/>
      <c r="W32" s="85"/>
      <c r="X32" s="85"/>
    </row>
    <row r="33" spans="1:24" s="71" customFormat="1" ht="18.95" customHeight="1">
      <c r="A33" s="70">
        <f>IF(B33&lt;&gt;"",COUNTA($B$20:B33),"")</f>
        <v>14</v>
      </c>
      <c r="B33" s="80" t="s">
        <v>89</v>
      </c>
      <c r="C33" s="113">
        <v>915012</v>
      </c>
      <c r="D33" s="113">
        <v>128053</v>
      </c>
      <c r="E33" s="113">
        <v>55713</v>
      </c>
      <c r="F33" s="113">
        <v>72304</v>
      </c>
      <c r="G33" s="113">
        <v>37621</v>
      </c>
      <c r="H33" s="113">
        <v>363201</v>
      </c>
      <c r="I33" s="113">
        <v>195896</v>
      </c>
      <c r="J33" s="113">
        <v>167305</v>
      </c>
      <c r="K33" s="113">
        <v>20392</v>
      </c>
      <c r="L33" s="113">
        <v>93126</v>
      </c>
      <c r="M33" s="113">
        <v>141748</v>
      </c>
      <c r="N33" s="113">
        <v>2854</v>
      </c>
      <c r="O33" s="85"/>
      <c r="P33" s="85"/>
      <c r="Q33" s="85"/>
      <c r="R33" s="85"/>
      <c r="S33" s="85"/>
      <c r="T33" s="85"/>
      <c r="U33" s="85"/>
      <c r="V33" s="85"/>
      <c r="W33" s="85"/>
      <c r="X33" s="85"/>
    </row>
    <row r="34" spans="1:24" s="71" customFormat="1" ht="11.1" customHeight="1">
      <c r="A34" s="69">
        <f>IF(B34&lt;&gt;"",COUNTA($B$20:B34),"")</f>
        <v>15</v>
      </c>
      <c r="B34" s="78" t="s">
        <v>90</v>
      </c>
      <c r="C34" s="111">
        <v>218565</v>
      </c>
      <c r="D34" s="111">
        <v>0</v>
      </c>
      <c r="E34" s="111">
        <v>0</v>
      </c>
      <c r="F34" s="111">
        <v>0</v>
      </c>
      <c r="G34" s="111">
        <v>0</v>
      </c>
      <c r="H34" s="111">
        <v>0</v>
      </c>
      <c r="I34" s="111">
        <v>0</v>
      </c>
      <c r="J34" s="111">
        <v>0</v>
      </c>
      <c r="K34" s="111">
        <v>0</v>
      </c>
      <c r="L34" s="111">
        <v>0</v>
      </c>
      <c r="M34" s="111">
        <v>0</v>
      </c>
      <c r="N34" s="111">
        <v>218565</v>
      </c>
      <c r="O34" s="85"/>
      <c r="P34" s="85"/>
      <c r="Q34" s="85"/>
      <c r="R34" s="85"/>
      <c r="S34" s="85"/>
      <c r="T34" s="85"/>
      <c r="U34" s="85"/>
      <c r="V34" s="85"/>
      <c r="W34" s="85"/>
      <c r="X34" s="85"/>
    </row>
    <row r="35" spans="1:24" s="71" customFormat="1" ht="11.1" customHeight="1">
      <c r="A35" s="69">
        <f>IF(B35&lt;&gt;"",COUNTA($B$20:B35),"")</f>
        <v>16</v>
      </c>
      <c r="B35" s="78" t="s">
        <v>91</v>
      </c>
      <c r="C35" s="111">
        <v>72833</v>
      </c>
      <c r="D35" s="111">
        <v>0</v>
      </c>
      <c r="E35" s="111">
        <v>0</v>
      </c>
      <c r="F35" s="111">
        <v>0</v>
      </c>
      <c r="G35" s="111">
        <v>0</v>
      </c>
      <c r="H35" s="111">
        <v>0</v>
      </c>
      <c r="I35" s="111">
        <v>0</v>
      </c>
      <c r="J35" s="111">
        <v>0</v>
      </c>
      <c r="K35" s="111">
        <v>0</v>
      </c>
      <c r="L35" s="111">
        <v>0</v>
      </c>
      <c r="M35" s="111">
        <v>0</v>
      </c>
      <c r="N35" s="111">
        <v>72833</v>
      </c>
      <c r="O35" s="85"/>
      <c r="P35" s="85"/>
      <c r="Q35" s="85"/>
      <c r="R35" s="85"/>
      <c r="S35" s="85"/>
      <c r="T35" s="85"/>
      <c r="U35" s="85"/>
      <c r="V35" s="85"/>
      <c r="W35" s="85"/>
      <c r="X35" s="85"/>
    </row>
    <row r="36" spans="1:24" s="71" customFormat="1" ht="11.1" customHeight="1">
      <c r="A36" s="69">
        <f>IF(B36&lt;&gt;"",COUNTA($B$20:B36),"")</f>
        <v>17</v>
      </c>
      <c r="B36" s="78" t="s">
        <v>107</v>
      </c>
      <c r="C36" s="111">
        <v>88289</v>
      </c>
      <c r="D36" s="111">
        <v>0</v>
      </c>
      <c r="E36" s="111">
        <v>0</v>
      </c>
      <c r="F36" s="111">
        <v>0</v>
      </c>
      <c r="G36" s="111">
        <v>0</v>
      </c>
      <c r="H36" s="111">
        <v>0</v>
      </c>
      <c r="I36" s="111">
        <v>0</v>
      </c>
      <c r="J36" s="111">
        <v>0</v>
      </c>
      <c r="K36" s="111">
        <v>0</v>
      </c>
      <c r="L36" s="111">
        <v>0</v>
      </c>
      <c r="M36" s="111">
        <v>0</v>
      </c>
      <c r="N36" s="111">
        <v>88289</v>
      </c>
      <c r="O36" s="85"/>
      <c r="P36" s="85"/>
      <c r="Q36" s="85"/>
      <c r="R36" s="85"/>
      <c r="S36" s="85"/>
      <c r="T36" s="85"/>
      <c r="U36" s="85"/>
      <c r="V36" s="85"/>
      <c r="W36" s="85"/>
      <c r="X36" s="85"/>
    </row>
    <row r="37" spans="1:24" s="71" customFormat="1" ht="11.1" customHeight="1">
      <c r="A37" s="69">
        <f>IF(B37&lt;&gt;"",COUNTA($B$20:B37),"")</f>
        <v>18</v>
      </c>
      <c r="B37" s="78" t="s">
        <v>108</v>
      </c>
      <c r="C37" s="111">
        <v>35300</v>
      </c>
      <c r="D37" s="111">
        <v>0</v>
      </c>
      <c r="E37" s="111">
        <v>0</v>
      </c>
      <c r="F37" s="111">
        <v>0</v>
      </c>
      <c r="G37" s="111">
        <v>0</v>
      </c>
      <c r="H37" s="111">
        <v>0</v>
      </c>
      <c r="I37" s="111">
        <v>0</v>
      </c>
      <c r="J37" s="111">
        <v>0</v>
      </c>
      <c r="K37" s="111">
        <v>0</v>
      </c>
      <c r="L37" s="111">
        <v>0</v>
      </c>
      <c r="M37" s="111">
        <v>0</v>
      </c>
      <c r="N37" s="111">
        <v>35300</v>
      </c>
      <c r="O37" s="85"/>
      <c r="P37" s="85"/>
      <c r="Q37" s="85"/>
      <c r="R37" s="85"/>
      <c r="S37" s="85"/>
      <c r="T37" s="85"/>
      <c r="U37" s="85"/>
      <c r="V37" s="85"/>
      <c r="W37" s="85"/>
      <c r="X37" s="85"/>
    </row>
    <row r="38" spans="1:24" s="71" customFormat="1" ht="11.1" customHeight="1">
      <c r="A38" s="69">
        <f>IF(B38&lt;&gt;"",COUNTA($B$20:B38),"")</f>
        <v>19</v>
      </c>
      <c r="B38" s="78" t="s">
        <v>28</v>
      </c>
      <c r="C38" s="111">
        <v>174920</v>
      </c>
      <c r="D38" s="111">
        <v>0</v>
      </c>
      <c r="E38" s="111">
        <v>0</v>
      </c>
      <c r="F38" s="111">
        <v>0</v>
      </c>
      <c r="G38" s="111">
        <v>0</v>
      </c>
      <c r="H38" s="111">
        <v>0</v>
      </c>
      <c r="I38" s="111">
        <v>0</v>
      </c>
      <c r="J38" s="111">
        <v>0</v>
      </c>
      <c r="K38" s="111">
        <v>0</v>
      </c>
      <c r="L38" s="111">
        <v>0</v>
      </c>
      <c r="M38" s="111">
        <v>0</v>
      </c>
      <c r="N38" s="111">
        <v>174920</v>
      </c>
      <c r="O38" s="85"/>
      <c r="P38" s="85"/>
      <c r="Q38" s="85"/>
      <c r="R38" s="85"/>
      <c r="S38" s="85"/>
      <c r="T38" s="85"/>
      <c r="U38" s="85"/>
      <c r="V38" s="85"/>
      <c r="W38" s="85"/>
      <c r="X38" s="85"/>
    </row>
    <row r="39" spans="1:24" s="71" customFormat="1" ht="21.6" customHeight="1">
      <c r="A39" s="69">
        <f>IF(B39&lt;&gt;"",COUNTA($B$20:B39),"")</f>
        <v>20</v>
      </c>
      <c r="B39" s="79" t="s">
        <v>92</v>
      </c>
      <c r="C39" s="111">
        <v>71971</v>
      </c>
      <c r="D39" s="111">
        <v>0</v>
      </c>
      <c r="E39" s="111">
        <v>0</v>
      </c>
      <c r="F39" s="111">
        <v>0</v>
      </c>
      <c r="G39" s="111">
        <v>0</v>
      </c>
      <c r="H39" s="111">
        <v>0</v>
      </c>
      <c r="I39" s="111">
        <v>0</v>
      </c>
      <c r="J39" s="111">
        <v>0</v>
      </c>
      <c r="K39" s="111">
        <v>0</v>
      </c>
      <c r="L39" s="111">
        <v>0</v>
      </c>
      <c r="M39" s="111">
        <v>0</v>
      </c>
      <c r="N39" s="111">
        <v>71971</v>
      </c>
      <c r="O39" s="85"/>
      <c r="P39" s="85"/>
      <c r="Q39" s="85"/>
      <c r="R39" s="85"/>
      <c r="S39" s="85"/>
      <c r="T39" s="85"/>
      <c r="U39" s="85"/>
      <c r="V39" s="85"/>
      <c r="W39" s="85"/>
      <c r="X39" s="85"/>
    </row>
    <row r="40" spans="1:24" s="71" customFormat="1" ht="21.6" customHeight="1">
      <c r="A40" s="69">
        <f>IF(B40&lt;&gt;"",COUNTA($B$20:B40),"")</f>
        <v>21</v>
      </c>
      <c r="B40" s="79" t="s">
        <v>93</v>
      </c>
      <c r="C40" s="111">
        <v>148557</v>
      </c>
      <c r="D40" s="111">
        <v>284</v>
      </c>
      <c r="E40" s="111">
        <v>339</v>
      </c>
      <c r="F40" s="111">
        <v>2138</v>
      </c>
      <c r="G40" s="111">
        <v>11025</v>
      </c>
      <c r="H40" s="111">
        <v>130357</v>
      </c>
      <c r="I40" s="111">
        <v>69822</v>
      </c>
      <c r="J40" s="111">
        <v>60535</v>
      </c>
      <c r="K40" s="111">
        <v>356</v>
      </c>
      <c r="L40" s="111">
        <v>2859</v>
      </c>
      <c r="M40" s="111">
        <v>1200</v>
      </c>
      <c r="N40" s="111">
        <v>0</v>
      </c>
      <c r="O40" s="85"/>
      <c r="P40" s="85"/>
      <c r="Q40" s="85"/>
      <c r="R40" s="85"/>
      <c r="S40" s="85"/>
      <c r="T40" s="85"/>
      <c r="U40" s="85"/>
      <c r="V40" s="85"/>
      <c r="W40" s="85"/>
      <c r="X40" s="85"/>
    </row>
    <row r="41" spans="1:24" s="71" customFormat="1" ht="21.6" customHeight="1">
      <c r="A41" s="69">
        <f>IF(B41&lt;&gt;"",COUNTA($B$20:B41),"")</f>
        <v>22</v>
      </c>
      <c r="B41" s="79" t="s">
        <v>94</v>
      </c>
      <c r="C41" s="111">
        <v>30339</v>
      </c>
      <c r="D41" s="111">
        <v>486</v>
      </c>
      <c r="E41" s="111">
        <v>22</v>
      </c>
      <c r="F41" s="111">
        <v>192</v>
      </c>
      <c r="G41" s="111">
        <v>191</v>
      </c>
      <c r="H41" s="111">
        <v>28909</v>
      </c>
      <c r="I41" s="111">
        <v>28495</v>
      </c>
      <c r="J41" s="111">
        <v>414</v>
      </c>
      <c r="K41" s="111">
        <v>232</v>
      </c>
      <c r="L41" s="111">
        <v>0</v>
      </c>
      <c r="M41" s="111">
        <v>307</v>
      </c>
      <c r="N41" s="111">
        <v>0</v>
      </c>
      <c r="O41" s="85"/>
      <c r="P41" s="85"/>
      <c r="Q41" s="85"/>
      <c r="R41" s="85"/>
      <c r="S41" s="85"/>
      <c r="T41" s="85"/>
      <c r="U41" s="85"/>
      <c r="V41" s="85"/>
      <c r="W41" s="85"/>
      <c r="X41" s="85"/>
    </row>
    <row r="42" spans="1:24" s="71" customFormat="1" ht="11.1" customHeight="1">
      <c r="A42" s="69">
        <f>IF(B42&lt;&gt;"",COUNTA($B$20:B42),"")</f>
        <v>23</v>
      </c>
      <c r="B42" s="78" t="s">
        <v>95</v>
      </c>
      <c r="C42" s="111">
        <v>70480</v>
      </c>
      <c r="D42" s="111">
        <v>481</v>
      </c>
      <c r="E42" s="111">
        <v>6821</v>
      </c>
      <c r="F42" s="111">
        <v>501</v>
      </c>
      <c r="G42" s="111">
        <v>1054</v>
      </c>
      <c r="H42" s="111">
        <v>195</v>
      </c>
      <c r="I42" s="111">
        <v>5</v>
      </c>
      <c r="J42" s="111">
        <v>190</v>
      </c>
      <c r="K42" s="111">
        <v>871</v>
      </c>
      <c r="L42" s="111">
        <v>5978</v>
      </c>
      <c r="M42" s="111">
        <v>54578</v>
      </c>
      <c r="N42" s="111">
        <v>0</v>
      </c>
      <c r="O42" s="85"/>
      <c r="P42" s="85"/>
      <c r="Q42" s="85"/>
      <c r="R42" s="85"/>
      <c r="S42" s="85"/>
      <c r="T42" s="85"/>
      <c r="U42" s="85"/>
      <c r="V42" s="85"/>
      <c r="W42" s="85"/>
      <c r="X42" s="85"/>
    </row>
    <row r="43" spans="1:24" s="71" customFormat="1" ht="11.1" customHeight="1">
      <c r="A43" s="69">
        <f>IF(B43&lt;&gt;"",COUNTA($B$20:B43),"")</f>
        <v>24</v>
      </c>
      <c r="B43" s="78" t="s">
        <v>96</v>
      </c>
      <c r="C43" s="111">
        <v>352740</v>
      </c>
      <c r="D43" s="111">
        <v>45472</v>
      </c>
      <c r="E43" s="111">
        <v>14805</v>
      </c>
      <c r="F43" s="111">
        <v>11418</v>
      </c>
      <c r="G43" s="111">
        <v>2220</v>
      </c>
      <c r="H43" s="111">
        <v>87841</v>
      </c>
      <c r="I43" s="111">
        <v>43999</v>
      </c>
      <c r="J43" s="111">
        <v>43842</v>
      </c>
      <c r="K43" s="111">
        <v>3469</v>
      </c>
      <c r="L43" s="111">
        <v>5643</v>
      </c>
      <c r="M43" s="111">
        <v>17282</v>
      </c>
      <c r="N43" s="111">
        <v>164590</v>
      </c>
      <c r="O43" s="85"/>
      <c r="P43" s="85"/>
      <c r="Q43" s="85"/>
      <c r="R43" s="85"/>
      <c r="S43" s="85"/>
      <c r="T43" s="85"/>
      <c r="U43" s="85"/>
      <c r="V43" s="85"/>
      <c r="W43" s="85"/>
      <c r="X43" s="85"/>
    </row>
    <row r="44" spans="1:24" s="71" customFormat="1" ht="11.1" customHeight="1">
      <c r="A44" s="69">
        <f>IF(B44&lt;&gt;"",COUNTA($B$20:B44),"")</f>
        <v>25</v>
      </c>
      <c r="B44" s="78" t="s">
        <v>82</v>
      </c>
      <c r="C44" s="111">
        <v>228478</v>
      </c>
      <c r="D44" s="111">
        <v>20225</v>
      </c>
      <c r="E44" s="111">
        <v>2987</v>
      </c>
      <c r="F44" s="111">
        <v>9324</v>
      </c>
      <c r="G44" s="111">
        <v>85</v>
      </c>
      <c r="H44" s="111">
        <v>40896</v>
      </c>
      <c r="I44" s="111">
        <v>216</v>
      </c>
      <c r="J44" s="111">
        <v>40681</v>
      </c>
      <c r="K44" s="111">
        <v>318</v>
      </c>
      <c r="L44" s="111">
        <v>1505</v>
      </c>
      <c r="M44" s="111">
        <v>264</v>
      </c>
      <c r="N44" s="111">
        <v>152873</v>
      </c>
      <c r="O44" s="85"/>
      <c r="P44" s="85"/>
      <c r="Q44" s="85"/>
      <c r="R44" s="85"/>
      <c r="S44" s="85"/>
      <c r="T44" s="85"/>
      <c r="U44" s="85"/>
      <c r="V44" s="85"/>
      <c r="W44" s="85"/>
      <c r="X44" s="85"/>
    </row>
    <row r="45" spans="1:24" s="71" customFormat="1" ht="18.95" customHeight="1">
      <c r="A45" s="70">
        <f>IF(B45&lt;&gt;"",COUNTA($B$20:B45),"")</f>
        <v>26</v>
      </c>
      <c r="B45" s="80" t="s">
        <v>97</v>
      </c>
      <c r="C45" s="113">
        <v>839095</v>
      </c>
      <c r="D45" s="113">
        <v>26498</v>
      </c>
      <c r="E45" s="113">
        <v>18999</v>
      </c>
      <c r="F45" s="113">
        <v>4925</v>
      </c>
      <c r="G45" s="113">
        <v>14406</v>
      </c>
      <c r="H45" s="113">
        <v>206406</v>
      </c>
      <c r="I45" s="113">
        <v>142105</v>
      </c>
      <c r="J45" s="113">
        <v>64301</v>
      </c>
      <c r="K45" s="113">
        <v>4610</v>
      </c>
      <c r="L45" s="113">
        <v>12975</v>
      </c>
      <c r="M45" s="113">
        <v>73104</v>
      </c>
      <c r="N45" s="113">
        <v>477173</v>
      </c>
      <c r="O45" s="85"/>
      <c r="P45" s="85"/>
      <c r="Q45" s="85"/>
      <c r="R45" s="85"/>
      <c r="S45" s="85"/>
      <c r="T45" s="85"/>
      <c r="U45" s="85"/>
      <c r="V45" s="85"/>
      <c r="W45" s="85"/>
      <c r="X45" s="85"/>
    </row>
    <row r="46" spans="1:24" s="87" customFormat="1" ht="11.1" customHeight="1">
      <c r="A46" s="69">
        <f>IF(B46&lt;&gt;"",COUNTA($B$20:B46),"")</f>
        <v>27</v>
      </c>
      <c r="B46" s="78" t="s">
        <v>98</v>
      </c>
      <c r="C46" s="111">
        <v>83397</v>
      </c>
      <c r="D46" s="111">
        <v>1428</v>
      </c>
      <c r="E46" s="111">
        <v>7639</v>
      </c>
      <c r="F46" s="111">
        <v>3047</v>
      </c>
      <c r="G46" s="111">
        <v>162</v>
      </c>
      <c r="H46" s="111">
        <v>4738</v>
      </c>
      <c r="I46" s="111">
        <v>1075</v>
      </c>
      <c r="J46" s="111">
        <v>3664</v>
      </c>
      <c r="K46" s="111">
        <v>1352</v>
      </c>
      <c r="L46" s="111">
        <v>14355</v>
      </c>
      <c r="M46" s="111">
        <v>16569</v>
      </c>
      <c r="N46" s="111">
        <v>34106</v>
      </c>
      <c r="O46" s="86"/>
      <c r="P46" s="86"/>
      <c r="Q46" s="86"/>
      <c r="R46" s="86"/>
      <c r="S46" s="86"/>
      <c r="T46" s="86"/>
      <c r="U46" s="86"/>
      <c r="V46" s="86"/>
      <c r="W46" s="86"/>
      <c r="X46" s="86"/>
    </row>
    <row r="47" spans="1:24"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row>
    <row r="48" spans="1:24" s="87" customFormat="1" ht="11.1" customHeight="1">
      <c r="A48" s="69">
        <f>IF(B48&lt;&gt;"",COUNTA($B$20:B48),"")</f>
        <v>29</v>
      </c>
      <c r="B48" s="78" t="s">
        <v>100</v>
      </c>
      <c r="C48" s="111">
        <v>54426</v>
      </c>
      <c r="D48" s="111">
        <v>7137</v>
      </c>
      <c r="E48" s="111">
        <v>2604</v>
      </c>
      <c r="F48" s="111">
        <v>1960</v>
      </c>
      <c r="G48" s="111">
        <v>279</v>
      </c>
      <c r="H48" s="111">
        <v>103</v>
      </c>
      <c r="I48" s="111">
        <v>0</v>
      </c>
      <c r="J48" s="111">
        <v>103</v>
      </c>
      <c r="K48" s="111">
        <v>40</v>
      </c>
      <c r="L48" s="111">
        <v>13618</v>
      </c>
      <c r="M48" s="111">
        <v>27796</v>
      </c>
      <c r="N48" s="111">
        <v>889</v>
      </c>
      <c r="O48" s="86"/>
      <c r="P48" s="86"/>
      <c r="Q48" s="86"/>
      <c r="R48" s="86"/>
      <c r="S48" s="86"/>
      <c r="T48" s="86"/>
      <c r="U48" s="86"/>
      <c r="V48" s="86"/>
      <c r="W48" s="86"/>
      <c r="X48" s="86"/>
    </row>
    <row r="49" spans="1:24" s="87" customFormat="1" ht="11.1" customHeight="1">
      <c r="A49" s="69">
        <f>IF(B49&lt;&gt;"",COUNTA($B$20:B49),"")</f>
        <v>30</v>
      </c>
      <c r="B49" s="78" t="s">
        <v>82</v>
      </c>
      <c r="C49" s="111">
        <v>1947</v>
      </c>
      <c r="D49" s="111">
        <v>140</v>
      </c>
      <c r="E49" s="111">
        <v>986</v>
      </c>
      <c r="F49" s="111">
        <v>70</v>
      </c>
      <c r="G49" s="111">
        <v>10</v>
      </c>
      <c r="H49" s="111">
        <v>16</v>
      </c>
      <c r="I49" s="111">
        <v>0</v>
      </c>
      <c r="J49" s="111">
        <v>16</v>
      </c>
      <c r="K49" s="111">
        <v>16</v>
      </c>
      <c r="L49" s="111">
        <v>106</v>
      </c>
      <c r="M49" s="111">
        <v>292</v>
      </c>
      <c r="N49" s="111">
        <v>311</v>
      </c>
      <c r="O49" s="86"/>
      <c r="P49" s="86"/>
      <c r="Q49" s="86"/>
      <c r="R49" s="86"/>
      <c r="S49" s="86"/>
      <c r="T49" s="86"/>
      <c r="U49" s="86"/>
      <c r="V49" s="86"/>
      <c r="W49" s="86"/>
      <c r="X49" s="86"/>
    </row>
    <row r="50" spans="1:24" s="71" customFormat="1" ht="18.95" customHeight="1">
      <c r="A50" s="70">
        <f>IF(B50&lt;&gt;"",COUNTA($B$20:B50),"")</f>
        <v>31</v>
      </c>
      <c r="B50" s="80" t="s">
        <v>101</v>
      </c>
      <c r="C50" s="113">
        <v>135876</v>
      </c>
      <c r="D50" s="113">
        <v>8425</v>
      </c>
      <c r="E50" s="113">
        <v>9257</v>
      </c>
      <c r="F50" s="113">
        <v>4938</v>
      </c>
      <c r="G50" s="113">
        <v>431</v>
      </c>
      <c r="H50" s="113">
        <v>4825</v>
      </c>
      <c r="I50" s="113">
        <v>1075</v>
      </c>
      <c r="J50" s="113">
        <v>3750</v>
      </c>
      <c r="K50" s="113">
        <v>1375</v>
      </c>
      <c r="L50" s="113">
        <v>27867</v>
      </c>
      <c r="M50" s="113">
        <v>44074</v>
      </c>
      <c r="N50" s="113">
        <v>34684</v>
      </c>
      <c r="O50" s="85"/>
      <c r="P50" s="85"/>
      <c r="Q50" s="85"/>
      <c r="R50" s="85"/>
      <c r="S50" s="85"/>
      <c r="T50" s="85"/>
      <c r="U50" s="85"/>
      <c r="V50" s="85"/>
      <c r="W50" s="85"/>
      <c r="X50" s="85"/>
    </row>
    <row r="51" spans="1:24" s="71" customFormat="1" ht="18.95" customHeight="1">
      <c r="A51" s="70">
        <f>IF(B51&lt;&gt;"",COUNTA($B$20:B51),"")</f>
        <v>32</v>
      </c>
      <c r="B51" s="80" t="s">
        <v>102</v>
      </c>
      <c r="C51" s="113">
        <v>974970</v>
      </c>
      <c r="D51" s="113">
        <v>34923</v>
      </c>
      <c r="E51" s="113">
        <v>28256</v>
      </c>
      <c r="F51" s="113">
        <v>9863</v>
      </c>
      <c r="G51" s="113">
        <v>14837</v>
      </c>
      <c r="H51" s="113">
        <v>211231</v>
      </c>
      <c r="I51" s="113">
        <v>143179</v>
      </c>
      <c r="J51" s="113">
        <v>68051</v>
      </c>
      <c r="K51" s="113">
        <v>5985</v>
      </c>
      <c r="L51" s="113">
        <v>40842</v>
      </c>
      <c r="M51" s="113">
        <v>117178</v>
      </c>
      <c r="N51" s="113">
        <v>511858</v>
      </c>
      <c r="O51" s="85"/>
      <c r="P51" s="85"/>
      <c r="Q51" s="85"/>
      <c r="R51" s="85"/>
      <c r="S51" s="85"/>
      <c r="T51" s="85"/>
      <c r="U51" s="85"/>
      <c r="V51" s="85"/>
      <c r="W51" s="85"/>
      <c r="X51" s="85"/>
    </row>
    <row r="52" spans="1:24" s="71" customFormat="1" ht="18.95" customHeight="1">
      <c r="A52" s="70">
        <f>IF(B52&lt;&gt;"",COUNTA($B$20:B52),"")</f>
        <v>33</v>
      </c>
      <c r="B52" s="80" t="s">
        <v>103</v>
      </c>
      <c r="C52" s="113">
        <v>59958</v>
      </c>
      <c r="D52" s="113">
        <v>-93130</v>
      </c>
      <c r="E52" s="113">
        <v>-27457</v>
      </c>
      <c r="F52" s="113">
        <v>-62441</v>
      </c>
      <c r="G52" s="113">
        <v>-22784</v>
      </c>
      <c r="H52" s="113">
        <v>-151971</v>
      </c>
      <c r="I52" s="113">
        <v>-52717</v>
      </c>
      <c r="J52" s="113">
        <v>-99254</v>
      </c>
      <c r="K52" s="113">
        <v>-14407</v>
      </c>
      <c r="L52" s="113">
        <v>-52284</v>
      </c>
      <c r="M52" s="113">
        <v>-24571</v>
      </c>
      <c r="N52" s="113">
        <v>509003</v>
      </c>
      <c r="O52" s="85"/>
      <c r="P52" s="85"/>
      <c r="Q52" s="85"/>
      <c r="R52" s="85"/>
      <c r="S52" s="85"/>
      <c r="T52" s="85"/>
      <c r="U52" s="85"/>
      <c r="V52" s="85"/>
      <c r="W52" s="85"/>
      <c r="X52" s="85"/>
    </row>
    <row r="53" spans="1:24" s="87" customFormat="1" ht="24.95" customHeight="1">
      <c r="A53" s="69">
        <f>IF(B53&lt;&gt;"",COUNTA($B$20:B53),"")</f>
        <v>34</v>
      </c>
      <c r="B53" s="81" t="s">
        <v>104</v>
      </c>
      <c r="C53" s="112">
        <v>62803</v>
      </c>
      <c r="D53" s="112">
        <v>-94478</v>
      </c>
      <c r="E53" s="112">
        <v>-22561</v>
      </c>
      <c r="F53" s="112">
        <v>-55707</v>
      </c>
      <c r="G53" s="112">
        <v>-22682</v>
      </c>
      <c r="H53" s="112">
        <v>-149729</v>
      </c>
      <c r="I53" s="112">
        <v>-51903</v>
      </c>
      <c r="J53" s="112">
        <v>-97826</v>
      </c>
      <c r="K53" s="112">
        <v>-14289</v>
      </c>
      <c r="L53" s="112">
        <v>-37449</v>
      </c>
      <c r="M53" s="112">
        <v>-14535</v>
      </c>
      <c r="N53" s="112">
        <v>474233</v>
      </c>
      <c r="O53" s="86"/>
      <c r="P53" s="86"/>
      <c r="Q53" s="86"/>
      <c r="R53" s="86"/>
      <c r="S53" s="86"/>
      <c r="T53" s="86"/>
      <c r="U53" s="86"/>
      <c r="V53" s="86"/>
      <c r="W53" s="86"/>
      <c r="X53" s="86"/>
    </row>
    <row r="54" spans="1:24" s="87" customFormat="1" ht="15" customHeight="1">
      <c r="A54" s="69">
        <f>IF(B54&lt;&gt;"",COUNTA($B$20:B54),"")</f>
        <v>35</v>
      </c>
      <c r="B54" s="78" t="s">
        <v>105</v>
      </c>
      <c r="C54" s="111">
        <v>24337</v>
      </c>
      <c r="D54" s="111">
        <v>1177</v>
      </c>
      <c r="E54" s="111">
        <v>0</v>
      </c>
      <c r="F54" s="111">
        <v>0</v>
      </c>
      <c r="G54" s="111">
        <v>0</v>
      </c>
      <c r="H54" s="111">
        <v>0</v>
      </c>
      <c r="I54" s="111">
        <v>0</v>
      </c>
      <c r="J54" s="111">
        <v>0</v>
      </c>
      <c r="K54" s="111">
        <v>0</v>
      </c>
      <c r="L54" s="111">
        <v>164</v>
      </c>
      <c r="M54" s="111">
        <v>59</v>
      </c>
      <c r="N54" s="111">
        <v>22937</v>
      </c>
      <c r="O54" s="86"/>
      <c r="P54" s="86"/>
      <c r="Q54" s="86"/>
      <c r="R54" s="86"/>
      <c r="S54" s="86"/>
      <c r="T54" s="86"/>
      <c r="U54" s="86"/>
      <c r="V54" s="86"/>
      <c r="W54" s="86"/>
      <c r="X54" s="86"/>
    </row>
    <row r="55" spans="1:24" ht="11.1" customHeight="1">
      <c r="A55" s="69">
        <f>IF(B55&lt;&gt;"",COUNTA($B$20:B55),"")</f>
        <v>36</v>
      </c>
      <c r="B55" s="78" t="s">
        <v>106</v>
      </c>
      <c r="C55" s="111">
        <v>20135</v>
      </c>
      <c r="D55" s="111">
        <v>3372</v>
      </c>
      <c r="E55" s="111">
        <v>15</v>
      </c>
      <c r="F55" s="111">
        <v>835</v>
      </c>
      <c r="G55" s="111">
        <v>0</v>
      </c>
      <c r="H55" s="111">
        <v>7</v>
      </c>
      <c r="I55" s="111">
        <v>0</v>
      </c>
      <c r="J55" s="111">
        <v>7</v>
      </c>
      <c r="K55" s="111">
        <v>0</v>
      </c>
      <c r="L55" s="111">
        <v>78</v>
      </c>
      <c r="M55" s="111">
        <v>437</v>
      </c>
      <c r="N55" s="111">
        <v>15391</v>
      </c>
    </row>
    <row r="56" spans="1:24"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4" s="71" customFormat="1" ht="11.1" customHeight="1">
      <c r="A57" s="69">
        <f>IF(B57&lt;&gt;"",COUNTA($B$20:B57),"")</f>
        <v>37</v>
      </c>
      <c r="B57" s="78" t="s">
        <v>78</v>
      </c>
      <c r="C57" s="114">
        <v>717.14</v>
      </c>
      <c r="D57" s="114">
        <v>293.10000000000002</v>
      </c>
      <c r="E57" s="114">
        <v>104.4</v>
      </c>
      <c r="F57" s="114">
        <v>41.61</v>
      </c>
      <c r="G57" s="114">
        <v>30.21</v>
      </c>
      <c r="H57" s="114">
        <v>98.71</v>
      </c>
      <c r="I57" s="114">
        <v>35.99</v>
      </c>
      <c r="J57" s="114">
        <v>62.71</v>
      </c>
      <c r="K57" s="114">
        <v>32.9</v>
      </c>
      <c r="L57" s="114">
        <v>72.260000000000005</v>
      </c>
      <c r="M57" s="114">
        <v>43.96</v>
      </c>
      <c r="N57" s="114">
        <v>0</v>
      </c>
      <c r="O57" s="85"/>
      <c r="P57" s="85"/>
      <c r="Q57" s="85"/>
      <c r="R57" s="85"/>
      <c r="S57" s="85"/>
      <c r="T57" s="85"/>
      <c r="U57" s="85"/>
      <c r="V57" s="85"/>
      <c r="W57" s="85"/>
      <c r="X57" s="85"/>
    </row>
    <row r="58" spans="1:24" s="71" customFormat="1" ht="11.1" customHeight="1">
      <c r="A58" s="69">
        <f>IF(B58&lt;&gt;"",COUNTA($B$20:B58),"")</f>
        <v>38</v>
      </c>
      <c r="B58" s="78" t="s">
        <v>79</v>
      </c>
      <c r="C58" s="114">
        <v>522.35</v>
      </c>
      <c r="D58" s="114">
        <v>127.58</v>
      </c>
      <c r="E58" s="114">
        <v>46.23</v>
      </c>
      <c r="F58" s="114">
        <v>165.09</v>
      </c>
      <c r="G58" s="114">
        <v>19.14</v>
      </c>
      <c r="H58" s="114">
        <v>31.03</v>
      </c>
      <c r="I58" s="114">
        <v>25.54</v>
      </c>
      <c r="J58" s="114">
        <v>5.49</v>
      </c>
      <c r="K58" s="114">
        <v>9.73</v>
      </c>
      <c r="L58" s="114">
        <v>78.94</v>
      </c>
      <c r="M58" s="114">
        <v>44.57</v>
      </c>
      <c r="N58" s="114">
        <v>0.05</v>
      </c>
      <c r="O58" s="85"/>
      <c r="P58" s="85"/>
      <c r="Q58" s="85"/>
      <c r="R58" s="85"/>
      <c r="S58" s="85"/>
      <c r="T58" s="85"/>
      <c r="U58" s="85"/>
      <c r="V58" s="85"/>
      <c r="W58" s="85"/>
      <c r="X58" s="85"/>
    </row>
    <row r="59" spans="1:24" s="71" customFormat="1" ht="21.6" customHeight="1">
      <c r="A59" s="69">
        <f>IF(B59&lt;&gt;"",COUNTA($B$20:B59),"")</f>
        <v>39</v>
      </c>
      <c r="B59" s="79" t="s">
        <v>638</v>
      </c>
      <c r="C59" s="114">
        <v>797.1</v>
      </c>
      <c r="D59" s="114">
        <v>0</v>
      </c>
      <c r="E59" s="114">
        <v>0</v>
      </c>
      <c r="F59" s="114">
        <v>0</v>
      </c>
      <c r="G59" s="114">
        <v>0</v>
      </c>
      <c r="H59" s="114">
        <v>797.1</v>
      </c>
      <c r="I59" s="114">
        <v>660.42</v>
      </c>
      <c r="J59" s="114">
        <v>136.68</v>
      </c>
      <c r="K59" s="114">
        <v>0</v>
      </c>
      <c r="L59" s="114">
        <v>0</v>
      </c>
      <c r="M59" s="114">
        <v>0</v>
      </c>
      <c r="N59" s="114">
        <v>0</v>
      </c>
      <c r="O59" s="85"/>
      <c r="P59" s="85"/>
      <c r="Q59" s="85"/>
      <c r="R59" s="85"/>
      <c r="S59" s="85"/>
      <c r="T59" s="85"/>
      <c r="U59" s="85"/>
      <c r="V59" s="85"/>
      <c r="W59" s="85"/>
      <c r="X59" s="85"/>
    </row>
    <row r="60" spans="1:24" s="71" customFormat="1" ht="11.1" customHeight="1">
      <c r="A60" s="69">
        <f>IF(B60&lt;&gt;"",COUNTA($B$20:B60),"")</f>
        <v>40</v>
      </c>
      <c r="B60" s="78" t="s">
        <v>80</v>
      </c>
      <c r="C60" s="114">
        <v>11.61</v>
      </c>
      <c r="D60" s="114">
        <v>0.9</v>
      </c>
      <c r="E60" s="114">
        <v>0.03</v>
      </c>
      <c r="F60" s="114">
        <v>0.11</v>
      </c>
      <c r="G60" s="114">
        <v>0</v>
      </c>
      <c r="H60" s="114">
        <v>0</v>
      </c>
      <c r="I60" s="114">
        <v>0</v>
      </c>
      <c r="J60" s="114">
        <v>0</v>
      </c>
      <c r="K60" s="114">
        <v>0</v>
      </c>
      <c r="L60" s="114">
        <v>0.09</v>
      </c>
      <c r="M60" s="114">
        <v>0.23</v>
      </c>
      <c r="N60" s="114">
        <v>10.25</v>
      </c>
      <c r="O60" s="85"/>
      <c r="P60" s="85"/>
      <c r="Q60" s="85"/>
      <c r="R60" s="85"/>
      <c r="S60" s="85"/>
      <c r="T60" s="85"/>
      <c r="U60" s="85"/>
      <c r="V60" s="85"/>
      <c r="W60" s="85"/>
      <c r="X60" s="85"/>
    </row>
    <row r="61" spans="1:24" s="71" customFormat="1" ht="11.1" customHeight="1">
      <c r="A61" s="69">
        <f>IF(B61&lt;&gt;"",COUNTA($B$20:B61),"")</f>
        <v>41</v>
      </c>
      <c r="B61" s="78" t="s">
        <v>81</v>
      </c>
      <c r="C61" s="114">
        <v>1848.38</v>
      </c>
      <c r="D61" s="114">
        <v>126.01</v>
      </c>
      <c r="E61" s="114">
        <v>22.1</v>
      </c>
      <c r="F61" s="114">
        <v>64.489999999999995</v>
      </c>
      <c r="G61" s="114">
        <v>94.81</v>
      </c>
      <c r="H61" s="114">
        <v>612.88</v>
      </c>
      <c r="I61" s="114">
        <v>31.26</v>
      </c>
      <c r="J61" s="114">
        <v>581.62</v>
      </c>
      <c r="K61" s="114">
        <v>31.89</v>
      </c>
      <c r="L61" s="114">
        <v>50.1</v>
      </c>
      <c r="M61" s="114">
        <v>252.13</v>
      </c>
      <c r="N61" s="114">
        <v>593.96</v>
      </c>
      <c r="O61" s="85"/>
      <c r="P61" s="85"/>
      <c r="Q61" s="85"/>
      <c r="R61" s="85"/>
      <c r="S61" s="85"/>
      <c r="T61" s="85"/>
      <c r="U61" s="85"/>
      <c r="V61" s="85"/>
      <c r="W61" s="85"/>
      <c r="X61" s="85"/>
    </row>
    <row r="62" spans="1:24" s="71" customFormat="1" ht="11.1" customHeight="1">
      <c r="A62" s="69">
        <f>IF(B62&lt;&gt;"",COUNTA($B$20:B62),"")</f>
        <v>42</v>
      </c>
      <c r="B62" s="78" t="s">
        <v>82</v>
      </c>
      <c r="C62" s="114">
        <v>886.06</v>
      </c>
      <c r="D62" s="114">
        <v>78.430000000000007</v>
      </c>
      <c r="E62" s="114">
        <v>11.58</v>
      </c>
      <c r="F62" s="114">
        <v>36.159999999999997</v>
      </c>
      <c r="G62" s="114">
        <v>0.33</v>
      </c>
      <c r="H62" s="114">
        <v>158.6</v>
      </c>
      <c r="I62" s="114">
        <v>0.84</v>
      </c>
      <c r="J62" s="114">
        <v>157.76</v>
      </c>
      <c r="K62" s="114">
        <v>1.24</v>
      </c>
      <c r="L62" s="114">
        <v>5.84</v>
      </c>
      <c r="M62" s="114">
        <v>1.02</v>
      </c>
      <c r="N62" s="114">
        <v>592.85</v>
      </c>
      <c r="O62" s="85"/>
      <c r="P62" s="85"/>
      <c r="Q62" s="85"/>
      <c r="R62" s="85"/>
      <c r="S62" s="85"/>
      <c r="T62" s="85"/>
      <c r="U62" s="85"/>
      <c r="V62" s="85"/>
      <c r="W62" s="85"/>
      <c r="X62" s="85"/>
    </row>
    <row r="63" spans="1:24" s="71" customFormat="1" ht="18.95" customHeight="1">
      <c r="A63" s="70">
        <f>IF(B63&lt;&gt;"",COUNTA($B$20:B63),"")</f>
        <v>43</v>
      </c>
      <c r="B63" s="80" t="s">
        <v>83</v>
      </c>
      <c r="C63" s="115">
        <v>3010.53</v>
      </c>
      <c r="D63" s="115">
        <v>469.15</v>
      </c>
      <c r="E63" s="115">
        <v>161.16999999999999</v>
      </c>
      <c r="F63" s="115">
        <v>235.14</v>
      </c>
      <c r="G63" s="115">
        <v>143.83000000000001</v>
      </c>
      <c r="H63" s="115">
        <v>1381.12</v>
      </c>
      <c r="I63" s="115">
        <v>752.38</v>
      </c>
      <c r="J63" s="115">
        <v>628.74</v>
      </c>
      <c r="K63" s="115">
        <v>73.290000000000006</v>
      </c>
      <c r="L63" s="115">
        <v>195.55</v>
      </c>
      <c r="M63" s="115">
        <v>339.87</v>
      </c>
      <c r="N63" s="115">
        <v>11.4</v>
      </c>
      <c r="O63" s="85"/>
      <c r="P63" s="85"/>
      <c r="Q63" s="85"/>
      <c r="R63" s="85"/>
      <c r="S63" s="85"/>
      <c r="T63" s="85"/>
      <c r="U63" s="85"/>
      <c r="V63" s="85"/>
      <c r="W63" s="85"/>
      <c r="X63" s="85"/>
    </row>
    <row r="64" spans="1:24" s="71" customFormat="1" ht="21.6" customHeight="1">
      <c r="A64" s="69">
        <f>IF(B64&lt;&gt;"",COUNTA($B$20:B64),"")</f>
        <v>44</v>
      </c>
      <c r="B64" s="79" t="s">
        <v>84</v>
      </c>
      <c r="C64" s="114">
        <v>486.65</v>
      </c>
      <c r="D64" s="114">
        <v>27.84</v>
      </c>
      <c r="E64" s="114">
        <v>47.98</v>
      </c>
      <c r="F64" s="114">
        <v>45.3</v>
      </c>
      <c r="G64" s="114">
        <v>2.1</v>
      </c>
      <c r="H64" s="114">
        <v>26.94</v>
      </c>
      <c r="I64" s="114">
        <v>7.32</v>
      </c>
      <c r="J64" s="114">
        <v>19.62</v>
      </c>
      <c r="K64" s="114">
        <v>2.88</v>
      </c>
      <c r="L64" s="114">
        <v>131.19999999999999</v>
      </c>
      <c r="M64" s="114">
        <v>202.41</v>
      </c>
      <c r="N64" s="114">
        <v>0</v>
      </c>
      <c r="O64" s="85"/>
      <c r="P64" s="85"/>
      <c r="Q64" s="85"/>
      <c r="R64" s="85"/>
      <c r="S64" s="85"/>
      <c r="T64" s="85"/>
      <c r="U64" s="85"/>
      <c r="V64" s="85"/>
      <c r="W64" s="85"/>
      <c r="X64" s="85"/>
    </row>
    <row r="65" spans="1:24" s="71" customFormat="1" ht="11.1" customHeight="1">
      <c r="A65" s="69">
        <f>IF(B65&lt;&gt;"",COUNTA($B$20:B65),"")</f>
        <v>45</v>
      </c>
      <c r="B65" s="78" t="s">
        <v>85</v>
      </c>
      <c r="C65" s="114">
        <v>222.07</v>
      </c>
      <c r="D65" s="114">
        <v>15.66</v>
      </c>
      <c r="E65" s="114">
        <v>18.420000000000002</v>
      </c>
      <c r="F65" s="114">
        <v>39.85</v>
      </c>
      <c r="G65" s="114">
        <v>0.95</v>
      </c>
      <c r="H65" s="114">
        <v>11.77</v>
      </c>
      <c r="I65" s="114">
        <v>7.32</v>
      </c>
      <c r="J65" s="114">
        <v>4.45</v>
      </c>
      <c r="K65" s="114">
        <v>2.23</v>
      </c>
      <c r="L65" s="114">
        <v>102.4</v>
      </c>
      <c r="M65" s="114">
        <v>30.8</v>
      </c>
      <c r="N65" s="114">
        <v>0</v>
      </c>
      <c r="O65" s="85"/>
      <c r="P65" s="85"/>
      <c r="Q65" s="85"/>
      <c r="R65" s="85"/>
      <c r="S65" s="85"/>
      <c r="T65" s="85"/>
      <c r="U65" s="85"/>
      <c r="V65" s="85"/>
      <c r="W65" s="85"/>
      <c r="X65" s="85"/>
    </row>
    <row r="66" spans="1:24" s="71" customFormat="1" ht="11.1" customHeight="1">
      <c r="A66" s="69">
        <f>IF(B66&lt;&gt;"",COUNTA($B$20:B66),"")</f>
        <v>46</v>
      </c>
      <c r="B66" s="78" t="s">
        <v>86</v>
      </c>
      <c r="C66" s="114">
        <v>0.26</v>
      </c>
      <c r="D66" s="114">
        <v>0</v>
      </c>
      <c r="E66" s="114">
        <v>0</v>
      </c>
      <c r="F66" s="114">
        <v>0</v>
      </c>
      <c r="G66" s="114">
        <v>0</v>
      </c>
      <c r="H66" s="114">
        <v>0</v>
      </c>
      <c r="I66" s="114">
        <v>0</v>
      </c>
      <c r="J66" s="114">
        <v>0</v>
      </c>
      <c r="K66" s="114">
        <v>0</v>
      </c>
      <c r="L66" s="114">
        <v>0</v>
      </c>
      <c r="M66" s="114">
        <v>0</v>
      </c>
      <c r="N66" s="114">
        <v>0.26</v>
      </c>
      <c r="O66" s="85"/>
      <c r="P66" s="85"/>
      <c r="Q66" s="85"/>
      <c r="R66" s="85"/>
      <c r="S66" s="85"/>
      <c r="T66" s="85"/>
      <c r="U66" s="85"/>
      <c r="V66" s="85"/>
      <c r="W66" s="85"/>
      <c r="X66" s="85"/>
    </row>
    <row r="67" spans="1:24" s="71" customFormat="1" ht="11.1" customHeight="1">
      <c r="A67" s="69">
        <f>IF(B67&lt;&gt;"",COUNTA($B$20:B67),"")</f>
        <v>47</v>
      </c>
      <c r="B67" s="78" t="s">
        <v>87</v>
      </c>
      <c r="C67" s="114">
        <v>58.61</v>
      </c>
      <c r="D67" s="114">
        <v>0.15</v>
      </c>
      <c r="E67" s="114">
        <v>10.73</v>
      </c>
      <c r="F67" s="114">
        <v>0.24</v>
      </c>
      <c r="G67" s="114">
        <v>0</v>
      </c>
      <c r="H67" s="114">
        <v>0.53</v>
      </c>
      <c r="I67" s="114">
        <v>0</v>
      </c>
      <c r="J67" s="114">
        <v>0.53</v>
      </c>
      <c r="K67" s="114">
        <v>2.97</v>
      </c>
      <c r="L67" s="114">
        <v>34.82</v>
      </c>
      <c r="M67" s="114">
        <v>8.57</v>
      </c>
      <c r="N67" s="114">
        <v>0.61</v>
      </c>
      <c r="O67" s="85"/>
      <c r="P67" s="85"/>
      <c r="Q67" s="85"/>
      <c r="R67" s="85"/>
      <c r="S67" s="85"/>
      <c r="T67" s="85"/>
      <c r="U67" s="85"/>
      <c r="V67" s="85"/>
      <c r="W67" s="85"/>
      <c r="X67" s="85"/>
    </row>
    <row r="68" spans="1:24" s="71" customFormat="1" ht="11.1" customHeight="1">
      <c r="A68" s="69">
        <f>IF(B68&lt;&gt;"",COUNTA($B$20:B68),"")</f>
        <v>48</v>
      </c>
      <c r="B68" s="78" t="s">
        <v>82</v>
      </c>
      <c r="C68" s="114">
        <v>7.55</v>
      </c>
      <c r="D68" s="114">
        <v>0.54</v>
      </c>
      <c r="E68" s="114">
        <v>3.83</v>
      </c>
      <c r="F68" s="114">
        <v>0.27</v>
      </c>
      <c r="G68" s="114">
        <v>0.04</v>
      </c>
      <c r="H68" s="114">
        <v>0.06</v>
      </c>
      <c r="I68" s="114">
        <v>0</v>
      </c>
      <c r="J68" s="114">
        <v>0.06</v>
      </c>
      <c r="K68" s="114">
        <v>0.06</v>
      </c>
      <c r="L68" s="114">
        <v>0.41</v>
      </c>
      <c r="M68" s="114">
        <v>1.1299999999999999</v>
      </c>
      <c r="N68" s="114">
        <v>1.2</v>
      </c>
      <c r="O68" s="85"/>
      <c r="P68" s="85"/>
      <c r="Q68" s="85"/>
      <c r="R68" s="85"/>
      <c r="S68" s="85"/>
      <c r="T68" s="85"/>
      <c r="U68" s="85"/>
      <c r="V68" s="85"/>
      <c r="W68" s="85"/>
      <c r="X68" s="85"/>
    </row>
    <row r="69" spans="1:24" s="71" customFormat="1" ht="18.95" customHeight="1">
      <c r="A69" s="70">
        <f>IF(B69&lt;&gt;"",COUNTA($B$20:B69),"")</f>
        <v>49</v>
      </c>
      <c r="B69" s="80" t="s">
        <v>88</v>
      </c>
      <c r="C69" s="115">
        <v>537.97</v>
      </c>
      <c r="D69" s="115">
        <v>27.45</v>
      </c>
      <c r="E69" s="115">
        <v>54.88</v>
      </c>
      <c r="F69" s="115">
        <v>45.27</v>
      </c>
      <c r="G69" s="115">
        <v>2.0699999999999998</v>
      </c>
      <c r="H69" s="115">
        <v>27.41</v>
      </c>
      <c r="I69" s="115">
        <v>7.32</v>
      </c>
      <c r="J69" s="115">
        <v>20.09</v>
      </c>
      <c r="K69" s="115">
        <v>5.79</v>
      </c>
      <c r="L69" s="115">
        <v>165.6</v>
      </c>
      <c r="M69" s="115">
        <v>209.84</v>
      </c>
      <c r="N69" s="115">
        <v>-0.33</v>
      </c>
      <c r="O69" s="85"/>
      <c r="P69" s="85"/>
      <c r="Q69" s="85"/>
      <c r="R69" s="85"/>
      <c r="S69" s="85"/>
      <c r="T69" s="85"/>
      <c r="U69" s="85"/>
      <c r="V69" s="85"/>
      <c r="W69" s="85"/>
      <c r="X69" s="85"/>
    </row>
    <row r="70" spans="1:24" s="71" customFormat="1" ht="18.95" customHeight="1">
      <c r="A70" s="70">
        <f>IF(B70&lt;&gt;"",COUNTA($B$20:B70),"")</f>
        <v>50</v>
      </c>
      <c r="B70" s="80" t="s">
        <v>89</v>
      </c>
      <c r="C70" s="115">
        <v>3548.5</v>
      </c>
      <c r="D70" s="115">
        <v>496.6</v>
      </c>
      <c r="E70" s="115">
        <v>216.06</v>
      </c>
      <c r="F70" s="115">
        <v>280.39999999999998</v>
      </c>
      <c r="G70" s="115">
        <v>145.9</v>
      </c>
      <c r="H70" s="115">
        <v>1408.53</v>
      </c>
      <c r="I70" s="115">
        <v>759.7</v>
      </c>
      <c r="J70" s="115">
        <v>648.83000000000004</v>
      </c>
      <c r="K70" s="115">
        <v>79.08</v>
      </c>
      <c r="L70" s="115">
        <v>361.15</v>
      </c>
      <c r="M70" s="115">
        <v>549.71</v>
      </c>
      <c r="N70" s="115">
        <v>11.07</v>
      </c>
      <c r="O70" s="85"/>
      <c r="P70" s="85"/>
      <c r="Q70" s="85"/>
      <c r="R70" s="85"/>
      <c r="S70" s="85"/>
      <c r="T70" s="85"/>
      <c r="U70" s="85"/>
      <c r="V70" s="85"/>
      <c r="W70" s="85"/>
      <c r="X70" s="85"/>
    </row>
    <row r="71" spans="1:24" s="71" customFormat="1" ht="11.1" customHeight="1">
      <c r="A71" s="69">
        <f>IF(B71&lt;&gt;"",COUNTA($B$20:B71),"")</f>
        <v>51</v>
      </c>
      <c r="B71" s="78" t="s">
        <v>90</v>
      </c>
      <c r="C71" s="114">
        <v>847.62</v>
      </c>
      <c r="D71" s="114">
        <v>0</v>
      </c>
      <c r="E71" s="114">
        <v>0</v>
      </c>
      <c r="F71" s="114">
        <v>0</v>
      </c>
      <c r="G71" s="114">
        <v>0</v>
      </c>
      <c r="H71" s="114">
        <v>0</v>
      </c>
      <c r="I71" s="114">
        <v>0</v>
      </c>
      <c r="J71" s="114">
        <v>0</v>
      </c>
      <c r="K71" s="114">
        <v>0</v>
      </c>
      <c r="L71" s="114">
        <v>0</v>
      </c>
      <c r="M71" s="114">
        <v>0</v>
      </c>
      <c r="N71" s="114">
        <v>847.62</v>
      </c>
      <c r="O71" s="85"/>
      <c r="P71" s="85"/>
      <c r="Q71" s="85"/>
      <c r="R71" s="85"/>
      <c r="S71" s="85"/>
      <c r="T71" s="85"/>
      <c r="U71" s="85"/>
      <c r="V71" s="85"/>
      <c r="W71" s="85"/>
      <c r="X71" s="85"/>
    </row>
    <row r="72" spans="1:24" s="71" customFormat="1" ht="11.1" customHeight="1">
      <c r="A72" s="69">
        <f>IF(B72&lt;&gt;"",COUNTA($B$20:B72),"")</f>
        <v>52</v>
      </c>
      <c r="B72" s="78" t="s">
        <v>91</v>
      </c>
      <c r="C72" s="114">
        <v>282.45</v>
      </c>
      <c r="D72" s="114">
        <v>0</v>
      </c>
      <c r="E72" s="114">
        <v>0</v>
      </c>
      <c r="F72" s="114">
        <v>0</v>
      </c>
      <c r="G72" s="114">
        <v>0</v>
      </c>
      <c r="H72" s="114">
        <v>0</v>
      </c>
      <c r="I72" s="114">
        <v>0</v>
      </c>
      <c r="J72" s="114">
        <v>0</v>
      </c>
      <c r="K72" s="114">
        <v>0</v>
      </c>
      <c r="L72" s="114">
        <v>0</v>
      </c>
      <c r="M72" s="114">
        <v>0</v>
      </c>
      <c r="N72" s="114">
        <v>282.45</v>
      </c>
      <c r="O72" s="85"/>
      <c r="P72" s="85"/>
      <c r="Q72" s="85"/>
      <c r="R72" s="85"/>
      <c r="S72" s="85"/>
      <c r="T72" s="85"/>
      <c r="U72" s="85"/>
      <c r="V72" s="85"/>
      <c r="W72" s="85"/>
      <c r="X72" s="85"/>
    </row>
    <row r="73" spans="1:24" s="71" customFormat="1" ht="11.1" customHeight="1">
      <c r="A73" s="69">
        <f>IF(B73&lt;&gt;"",COUNTA($B$20:B73),"")</f>
        <v>53</v>
      </c>
      <c r="B73" s="78" t="s">
        <v>107</v>
      </c>
      <c r="C73" s="114">
        <v>342.39</v>
      </c>
      <c r="D73" s="114">
        <v>0</v>
      </c>
      <c r="E73" s="114">
        <v>0</v>
      </c>
      <c r="F73" s="114">
        <v>0</v>
      </c>
      <c r="G73" s="114">
        <v>0</v>
      </c>
      <c r="H73" s="114">
        <v>0</v>
      </c>
      <c r="I73" s="114">
        <v>0</v>
      </c>
      <c r="J73" s="114">
        <v>0</v>
      </c>
      <c r="K73" s="114">
        <v>0</v>
      </c>
      <c r="L73" s="114">
        <v>0</v>
      </c>
      <c r="M73" s="114">
        <v>0</v>
      </c>
      <c r="N73" s="114">
        <v>342.39</v>
      </c>
      <c r="O73" s="85"/>
      <c r="P73" s="85"/>
      <c r="Q73" s="85"/>
      <c r="R73" s="85"/>
      <c r="S73" s="85"/>
      <c r="T73" s="85"/>
      <c r="U73" s="85"/>
      <c r="V73" s="85"/>
      <c r="W73" s="85"/>
      <c r="X73" s="85"/>
    </row>
    <row r="74" spans="1:24" s="71" customFormat="1" ht="11.1" customHeight="1">
      <c r="A74" s="69">
        <f>IF(B74&lt;&gt;"",COUNTA($B$20:B74),"")</f>
        <v>54</v>
      </c>
      <c r="B74" s="78" t="s">
        <v>108</v>
      </c>
      <c r="C74" s="114">
        <v>136.9</v>
      </c>
      <c r="D74" s="114">
        <v>0</v>
      </c>
      <c r="E74" s="114">
        <v>0</v>
      </c>
      <c r="F74" s="114">
        <v>0</v>
      </c>
      <c r="G74" s="114">
        <v>0</v>
      </c>
      <c r="H74" s="114">
        <v>0</v>
      </c>
      <c r="I74" s="114">
        <v>0</v>
      </c>
      <c r="J74" s="114">
        <v>0</v>
      </c>
      <c r="K74" s="114">
        <v>0</v>
      </c>
      <c r="L74" s="114">
        <v>0</v>
      </c>
      <c r="M74" s="114">
        <v>0</v>
      </c>
      <c r="N74" s="114">
        <v>136.9</v>
      </c>
      <c r="O74" s="85"/>
      <c r="P74" s="85"/>
      <c r="Q74" s="85"/>
      <c r="R74" s="85"/>
      <c r="S74" s="85"/>
      <c r="T74" s="85"/>
      <c r="U74" s="85"/>
      <c r="V74" s="85"/>
      <c r="W74" s="85"/>
      <c r="X74" s="85"/>
    </row>
    <row r="75" spans="1:24" s="71" customFormat="1" ht="11.1" customHeight="1">
      <c r="A75" s="69">
        <f>IF(B75&lt;&gt;"",COUNTA($B$20:B75),"")</f>
        <v>55</v>
      </c>
      <c r="B75" s="78" t="s">
        <v>28</v>
      </c>
      <c r="C75" s="114">
        <v>678.36</v>
      </c>
      <c r="D75" s="114">
        <v>0</v>
      </c>
      <c r="E75" s="114">
        <v>0</v>
      </c>
      <c r="F75" s="114">
        <v>0</v>
      </c>
      <c r="G75" s="114">
        <v>0</v>
      </c>
      <c r="H75" s="114">
        <v>0</v>
      </c>
      <c r="I75" s="114">
        <v>0</v>
      </c>
      <c r="J75" s="114">
        <v>0</v>
      </c>
      <c r="K75" s="114">
        <v>0</v>
      </c>
      <c r="L75" s="114">
        <v>0</v>
      </c>
      <c r="M75" s="114">
        <v>0</v>
      </c>
      <c r="N75" s="114">
        <v>678.36</v>
      </c>
      <c r="O75" s="85"/>
      <c r="P75" s="85"/>
      <c r="Q75" s="85"/>
      <c r="R75" s="85"/>
      <c r="S75" s="85"/>
      <c r="T75" s="85"/>
      <c r="U75" s="85"/>
      <c r="V75" s="85"/>
      <c r="W75" s="85"/>
      <c r="X75" s="85"/>
    </row>
    <row r="76" spans="1:24" s="71" customFormat="1" ht="21.6" customHeight="1">
      <c r="A76" s="69">
        <f>IF(B76&lt;&gt;"",COUNTA($B$20:B76),"")</f>
        <v>56</v>
      </c>
      <c r="B76" s="79" t="s">
        <v>92</v>
      </c>
      <c r="C76" s="114">
        <v>279.11</v>
      </c>
      <c r="D76" s="114">
        <v>0</v>
      </c>
      <c r="E76" s="114">
        <v>0</v>
      </c>
      <c r="F76" s="114">
        <v>0</v>
      </c>
      <c r="G76" s="114">
        <v>0</v>
      </c>
      <c r="H76" s="114">
        <v>0</v>
      </c>
      <c r="I76" s="114">
        <v>0</v>
      </c>
      <c r="J76" s="114">
        <v>0</v>
      </c>
      <c r="K76" s="114">
        <v>0</v>
      </c>
      <c r="L76" s="114">
        <v>0</v>
      </c>
      <c r="M76" s="114">
        <v>0</v>
      </c>
      <c r="N76" s="114">
        <v>279.11</v>
      </c>
      <c r="O76" s="85"/>
      <c r="P76" s="85"/>
      <c r="Q76" s="85"/>
      <c r="R76" s="85"/>
      <c r="S76" s="85"/>
      <c r="T76" s="85"/>
      <c r="U76" s="85"/>
      <c r="V76" s="85"/>
      <c r="W76" s="85"/>
      <c r="X76" s="85"/>
    </row>
    <row r="77" spans="1:24" s="71" customFormat="1" ht="21.6" customHeight="1">
      <c r="A77" s="69">
        <f>IF(B77&lt;&gt;"",COUNTA($B$20:B77),"")</f>
        <v>57</v>
      </c>
      <c r="B77" s="79" t="s">
        <v>93</v>
      </c>
      <c r="C77" s="114">
        <v>576.12</v>
      </c>
      <c r="D77" s="114">
        <v>1.1000000000000001</v>
      </c>
      <c r="E77" s="114">
        <v>1.31</v>
      </c>
      <c r="F77" s="114">
        <v>8.2899999999999991</v>
      </c>
      <c r="G77" s="114">
        <v>42.76</v>
      </c>
      <c r="H77" s="114">
        <v>505.53</v>
      </c>
      <c r="I77" s="114">
        <v>270.77</v>
      </c>
      <c r="J77" s="114">
        <v>234.76</v>
      </c>
      <c r="K77" s="114">
        <v>1.38</v>
      </c>
      <c r="L77" s="114">
        <v>11.09</v>
      </c>
      <c r="M77" s="114">
        <v>4.6500000000000004</v>
      </c>
      <c r="N77" s="114">
        <v>0</v>
      </c>
      <c r="O77" s="85"/>
      <c r="P77" s="85"/>
      <c r="Q77" s="85"/>
      <c r="R77" s="85"/>
      <c r="S77" s="85"/>
      <c r="T77" s="85"/>
      <c r="U77" s="85"/>
      <c r="V77" s="85"/>
      <c r="W77" s="85"/>
      <c r="X77" s="85"/>
    </row>
    <row r="78" spans="1:24" s="71" customFormat="1" ht="21.6" customHeight="1">
      <c r="A78" s="69">
        <f>IF(B78&lt;&gt;"",COUNTA($B$20:B78),"")</f>
        <v>58</v>
      </c>
      <c r="B78" s="79" t="s">
        <v>94</v>
      </c>
      <c r="C78" s="114">
        <v>117.66</v>
      </c>
      <c r="D78" s="114">
        <v>1.89</v>
      </c>
      <c r="E78" s="114">
        <v>0.08</v>
      </c>
      <c r="F78" s="114">
        <v>0.74</v>
      </c>
      <c r="G78" s="114">
        <v>0.74</v>
      </c>
      <c r="H78" s="114">
        <v>112.11</v>
      </c>
      <c r="I78" s="114">
        <v>110.51</v>
      </c>
      <c r="J78" s="114">
        <v>1.61</v>
      </c>
      <c r="K78" s="114">
        <v>0.9</v>
      </c>
      <c r="L78" s="114">
        <v>0</v>
      </c>
      <c r="M78" s="114">
        <v>1.19</v>
      </c>
      <c r="N78" s="114">
        <v>0</v>
      </c>
      <c r="O78" s="85"/>
      <c r="P78" s="85"/>
      <c r="Q78" s="85"/>
      <c r="R78" s="85"/>
      <c r="S78" s="85"/>
      <c r="T78" s="85"/>
      <c r="U78" s="85"/>
      <c r="V78" s="85"/>
      <c r="W78" s="85"/>
      <c r="X78" s="85"/>
    </row>
    <row r="79" spans="1:24" s="71" customFormat="1" ht="11.1" customHeight="1">
      <c r="A79" s="69">
        <f>IF(B79&lt;&gt;"",COUNTA($B$20:B79),"")</f>
        <v>59</v>
      </c>
      <c r="B79" s="78" t="s">
        <v>95</v>
      </c>
      <c r="C79" s="114">
        <v>273.33</v>
      </c>
      <c r="D79" s="114">
        <v>1.86</v>
      </c>
      <c r="E79" s="114">
        <v>26.45</v>
      </c>
      <c r="F79" s="114">
        <v>1.94</v>
      </c>
      <c r="G79" s="114">
        <v>4.09</v>
      </c>
      <c r="H79" s="114">
        <v>0.76</v>
      </c>
      <c r="I79" s="114">
        <v>0.02</v>
      </c>
      <c r="J79" s="114">
        <v>0.74</v>
      </c>
      <c r="K79" s="114">
        <v>3.38</v>
      </c>
      <c r="L79" s="114">
        <v>23.18</v>
      </c>
      <c r="M79" s="114">
        <v>211.66</v>
      </c>
      <c r="N79" s="114">
        <v>0</v>
      </c>
      <c r="O79" s="85"/>
      <c r="P79" s="85"/>
      <c r="Q79" s="85"/>
      <c r="R79" s="85"/>
      <c r="S79" s="85"/>
      <c r="T79" s="85"/>
      <c r="U79" s="85"/>
      <c r="V79" s="85"/>
      <c r="W79" s="85"/>
      <c r="X79" s="85"/>
    </row>
    <row r="80" spans="1:24" s="71" customFormat="1" ht="11.1" customHeight="1">
      <c r="A80" s="69">
        <f>IF(B80&lt;&gt;"",COUNTA($B$20:B80),"")</f>
        <v>60</v>
      </c>
      <c r="B80" s="78" t="s">
        <v>96</v>
      </c>
      <c r="C80" s="114">
        <v>1367.95</v>
      </c>
      <c r="D80" s="114">
        <v>176.34</v>
      </c>
      <c r="E80" s="114">
        <v>57.42</v>
      </c>
      <c r="F80" s="114">
        <v>44.28</v>
      </c>
      <c r="G80" s="114">
        <v>8.61</v>
      </c>
      <c r="H80" s="114">
        <v>340.65</v>
      </c>
      <c r="I80" s="114">
        <v>170.63</v>
      </c>
      <c r="J80" s="114">
        <v>170.02</v>
      </c>
      <c r="K80" s="114">
        <v>13.45</v>
      </c>
      <c r="L80" s="114">
        <v>21.88</v>
      </c>
      <c r="M80" s="114">
        <v>67.02</v>
      </c>
      <c r="N80" s="114">
        <v>638.29</v>
      </c>
      <c r="O80" s="85"/>
      <c r="P80" s="85"/>
      <c r="Q80" s="85"/>
      <c r="R80" s="85"/>
      <c r="S80" s="85"/>
      <c r="T80" s="85"/>
      <c r="U80" s="85"/>
      <c r="V80" s="85"/>
      <c r="W80" s="85"/>
      <c r="X80" s="85"/>
    </row>
    <row r="81" spans="1:24" s="71" customFormat="1" ht="11.1" customHeight="1">
      <c r="A81" s="69">
        <f>IF(B81&lt;&gt;"",COUNTA($B$20:B81),"")</f>
        <v>61</v>
      </c>
      <c r="B81" s="78" t="s">
        <v>82</v>
      </c>
      <c r="C81" s="114">
        <v>886.06</v>
      </c>
      <c r="D81" s="114">
        <v>78.430000000000007</v>
      </c>
      <c r="E81" s="114">
        <v>11.58</v>
      </c>
      <c r="F81" s="114">
        <v>36.159999999999997</v>
      </c>
      <c r="G81" s="114">
        <v>0.33</v>
      </c>
      <c r="H81" s="114">
        <v>158.6</v>
      </c>
      <c r="I81" s="114">
        <v>0.84</v>
      </c>
      <c r="J81" s="114">
        <v>157.76</v>
      </c>
      <c r="K81" s="114">
        <v>1.24</v>
      </c>
      <c r="L81" s="114">
        <v>5.84</v>
      </c>
      <c r="M81" s="114">
        <v>1.02</v>
      </c>
      <c r="N81" s="114">
        <v>592.85</v>
      </c>
      <c r="O81" s="85"/>
      <c r="P81" s="85"/>
      <c r="Q81" s="85"/>
      <c r="R81" s="85"/>
      <c r="S81" s="85"/>
      <c r="T81" s="85"/>
      <c r="U81" s="85"/>
      <c r="V81" s="85"/>
      <c r="W81" s="85"/>
      <c r="X81" s="85"/>
    </row>
    <row r="82" spans="1:24" s="71" customFormat="1" ht="18.95" customHeight="1">
      <c r="A82" s="70">
        <f>IF(B82&lt;&gt;"",COUNTA($B$20:B82),"")</f>
        <v>62</v>
      </c>
      <c r="B82" s="80" t="s">
        <v>97</v>
      </c>
      <c r="C82" s="115">
        <v>3254.08</v>
      </c>
      <c r="D82" s="115">
        <v>102.76</v>
      </c>
      <c r="E82" s="115">
        <v>73.680000000000007</v>
      </c>
      <c r="F82" s="115">
        <v>19.100000000000001</v>
      </c>
      <c r="G82" s="115">
        <v>55.87</v>
      </c>
      <c r="H82" s="115">
        <v>800.46</v>
      </c>
      <c r="I82" s="115">
        <v>551.1</v>
      </c>
      <c r="J82" s="115">
        <v>249.36</v>
      </c>
      <c r="K82" s="115">
        <v>17.88</v>
      </c>
      <c r="L82" s="115">
        <v>50.32</v>
      </c>
      <c r="M82" s="115">
        <v>283.5</v>
      </c>
      <c r="N82" s="115">
        <v>1850.52</v>
      </c>
      <c r="O82" s="85"/>
      <c r="P82" s="85"/>
      <c r="Q82" s="85"/>
      <c r="R82" s="85"/>
      <c r="S82" s="85"/>
      <c r="T82" s="85"/>
      <c r="U82" s="85"/>
      <c r="V82" s="85"/>
      <c r="W82" s="85"/>
      <c r="X82" s="85"/>
    </row>
    <row r="83" spans="1:24" s="87" customFormat="1" ht="11.1" customHeight="1">
      <c r="A83" s="69">
        <f>IF(B83&lt;&gt;"",COUNTA($B$20:B83),"")</f>
        <v>63</v>
      </c>
      <c r="B83" s="78" t="s">
        <v>98</v>
      </c>
      <c r="C83" s="114">
        <v>323.42</v>
      </c>
      <c r="D83" s="114">
        <v>5.54</v>
      </c>
      <c r="E83" s="114">
        <v>29.63</v>
      </c>
      <c r="F83" s="114">
        <v>11.82</v>
      </c>
      <c r="G83" s="114">
        <v>0.63</v>
      </c>
      <c r="H83" s="114">
        <v>18.38</v>
      </c>
      <c r="I83" s="114">
        <v>4.17</v>
      </c>
      <c r="J83" s="114">
        <v>14.21</v>
      </c>
      <c r="K83" s="114">
        <v>5.24</v>
      </c>
      <c r="L83" s="114">
        <v>55.67</v>
      </c>
      <c r="M83" s="114">
        <v>64.260000000000005</v>
      </c>
      <c r="N83" s="114">
        <v>132.26</v>
      </c>
      <c r="O83" s="86"/>
      <c r="P83" s="86"/>
      <c r="Q83" s="86"/>
      <c r="R83" s="86"/>
      <c r="S83" s="86"/>
      <c r="T83" s="86"/>
      <c r="U83" s="86"/>
      <c r="V83" s="86"/>
      <c r="W83" s="86"/>
      <c r="X83" s="86"/>
    </row>
    <row r="84" spans="1:24"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row>
    <row r="85" spans="1:24" s="87" customFormat="1" ht="11.1" customHeight="1">
      <c r="A85" s="69">
        <f>IF(B85&lt;&gt;"",COUNTA($B$20:B85),"")</f>
        <v>65</v>
      </c>
      <c r="B85" s="78" t="s">
        <v>100</v>
      </c>
      <c r="C85" s="114">
        <v>211.07</v>
      </c>
      <c r="D85" s="114">
        <v>27.68</v>
      </c>
      <c r="E85" s="114">
        <v>10.1</v>
      </c>
      <c r="F85" s="114">
        <v>7.6</v>
      </c>
      <c r="G85" s="114">
        <v>1.08</v>
      </c>
      <c r="H85" s="114">
        <v>0.4</v>
      </c>
      <c r="I85" s="114">
        <v>0</v>
      </c>
      <c r="J85" s="114">
        <v>0.4</v>
      </c>
      <c r="K85" s="114">
        <v>0.15</v>
      </c>
      <c r="L85" s="114">
        <v>52.81</v>
      </c>
      <c r="M85" s="114">
        <v>107.8</v>
      </c>
      <c r="N85" s="114">
        <v>3.45</v>
      </c>
      <c r="O85" s="86"/>
      <c r="P85" s="86"/>
      <c r="Q85" s="86"/>
      <c r="R85" s="86"/>
      <c r="S85" s="86"/>
      <c r="T85" s="86"/>
      <c r="U85" s="86"/>
      <c r="V85" s="86"/>
      <c r="W85" s="86"/>
      <c r="X85" s="86"/>
    </row>
    <row r="86" spans="1:24" s="87" customFormat="1" ht="11.1" customHeight="1">
      <c r="A86" s="69">
        <f>IF(B86&lt;&gt;"",COUNTA($B$20:B86),"")</f>
        <v>66</v>
      </c>
      <c r="B86" s="78" t="s">
        <v>82</v>
      </c>
      <c r="C86" s="114">
        <v>7.55</v>
      </c>
      <c r="D86" s="114">
        <v>0.54</v>
      </c>
      <c r="E86" s="114">
        <v>3.83</v>
      </c>
      <c r="F86" s="114">
        <v>0.27</v>
      </c>
      <c r="G86" s="114">
        <v>0.04</v>
      </c>
      <c r="H86" s="114">
        <v>0.06</v>
      </c>
      <c r="I86" s="114">
        <v>0</v>
      </c>
      <c r="J86" s="114">
        <v>0.06</v>
      </c>
      <c r="K86" s="114">
        <v>0.06</v>
      </c>
      <c r="L86" s="114">
        <v>0.41</v>
      </c>
      <c r="M86" s="114">
        <v>1.1299999999999999</v>
      </c>
      <c r="N86" s="114">
        <v>1.2</v>
      </c>
      <c r="O86" s="86"/>
      <c r="P86" s="86"/>
      <c r="Q86" s="86"/>
      <c r="R86" s="86"/>
      <c r="S86" s="86"/>
      <c r="T86" s="86"/>
      <c r="U86" s="86"/>
      <c r="V86" s="86"/>
      <c r="W86" s="86"/>
      <c r="X86" s="86"/>
    </row>
    <row r="87" spans="1:24" s="71" customFormat="1" ht="18.95" customHeight="1">
      <c r="A87" s="70">
        <f>IF(B87&lt;&gt;"",COUNTA($B$20:B87),"")</f>
        <v>67</v>
      </c>
      <c r="B87" s="80" t="s">
        <v>101</v>
      </c>
      <c r="C87" s="115">
        <v>526.94000000000005</v>
      </c>
      <c r="D87" s="115">
        <v>32.67</v>
      </c>
      <c r="E87" s="115">
        <v>35.9</v>
      </c>
      <c r="F87" s="115">
        <v>19.149999999999999</v>
      </c>
      <c r="G87" s="115">
        <v>1.67</v>
      </c>
      <c r="H87" s="115">
        <v>18.71</v>
      </c>
      <c r="I87" s="115">
        <v>4.17</v>
      </c>
      <c r="J87" s="115">
        <v>14.54</v>
      </c>
      <c r="K87" s="115">
        <v>5.33</v>
      </c>
      <c r="L87" s="115">
        <v>108.07</v>
      </c>
      <c r="M87" s="115">
        <v>170.92</v>
      </c>
      <c r="N87" s="115">
        <v>134.51</v>
      </c>
      <c r="O87" s="85"/>
      <c r="P87" s="85"/>
      <c r="Q87" s="85"/>
      <c r="R87" s="85"/>
      <c r="S87" s="85"/>
      <c r="T87" s="85"/>
      <c r="U87" s="85"/>
      <c r="V87" s="85"/>
      <c r="W87" s="85"/>
      <c r="X87" s="85"/>
    </row>
    <row r="88" spans="1:24" s="71" customFormat="1" ht="18.95" customHeight="1">
      <c r="A88" s="70">
        <f>IF(B88&lt;&gt;"",COUNTA($B$20:B88),"")</f>
        <v>68</v>
      </c>
      <c r="B88" s="80" t="s">
        <v>102</v>
      </c>
      <c r="C88" s="115">
        <v>3781.02</v>
      </c>
      <c r="D88" s="115">
        <v>135.43</v>
      </c>
      <c r="E88" s="115">
        <v>109.58</v>
      </c>
      <c r="F88" s="115">
        <v>38.25</v>
      </c>
      <c r="G88" s="115">
        <v>57.54</v>
      </c>
      <c r="H88" s="115">
        <v>819.17</v>
      </c>
      <c r="I88" s="115">
        <v>555.26</v>
      </c>
      <c r="J88" s="115">
        <v>263.91000000000003</v>
      </c>
      <c r="K88" s="115">
        <v>23.21</v>
      </c>
      <c r="L88" s="115">
        <v>158.38999999999999</v>
      </c>
      <c r="M88" s="115">
        <v>454.43</v>
      </c>
      <c r="N88" s="115">
        <v>1985.03</v>
      </c>
      <c r="O88" s="85"/>
      <c r="P88" s="85"/>
      <c r="Q88" s="85"/>
      <c r="R88" s="85"/>
      <c r="S88" s="85"/>
      <c r="T88" s="85"/>
      <c r="U88" s="85"/>
      <c r="V88" s="85"/>
      <c r="W88" s="85"/>
      <c r="X88" s="85"/>
    </row>
    <row r="89" spans="1:24" s="71" customFormat="1" ht="18.95" customHeight="1">
      <c r="A89" s="70">
        <f>IF(B89&lt;&gt;"",COUNTA($B$20:B89),"")</f>
        <v>69</v>
      </c>
      <c r="B89" s="80" t="s">
        <v>103</v>
      </c>
      <c r="C89" s="115">
        <v>232.52</v>
      </c>
      <c r="D89" s="115">
        <v>-361.17</v>
      </c>
      <c r="E89" s="115">
        <v>-106.48</v>
      </c>
      <c r="F89" s="115">
        <v>-242.15</v>
      </c>
      <c r="G89" s="115">
        <v>-88.36</v>
      </c>
      <c r="H89" s="115">
        <v>-589.36</v>
      </c>
      <c r="I89" s="115">
        <v>-204.44</v>
      </c>
      <c r="J89" s="115">
        <v>-384.92</v>
      </c>
      <c r="K89" s="115">
        <v>-55.87</v>
      </c>
      <c r="L89" s="115">
        <v>-202.76</v>
      </c>
      <c r="M89" s="115">
        <v>-95.29</v>
      </c>
      <c r="N89" s="115">
        <v>1973.96</v>
      </c>
      <c r="O89" s="85"/>
      <c r="P89" s="85"/>
      <c r="Q89" s="85"/>
      <c r="R89" s="85"/>
      <c r="S89" s="85"/>
      <c r="T89" s="85"/>
      <c r="U89" s="85"/>
      <c r="V89" s="85"/>
      <c r="W89" s="85"/>
      <c r="X89" s="85"/>
    </row>
    <row r="90" spans="1:24" s="87" customFormat="1" ht="24.95" customHeight="1">
      <c r="A90" s="69">
        <f>IF(B90&lt;&gt;"",COUNTA($B$20:B90),"")</f>
        <v>70</v>
      </c>
      <c r="B90" s="81" t="s">
        <v>104</v>
      </c>
      <c r="C90" s="116">
        <v>243.56</v>
      </c>
      <c r="D90" s="116">
        <v>-366.39</v>
      </c>
      <c r="E90" s="116">
        <v>-87.49</v>
      </c>
      <c r="F90" s="116">
        <v>-216.04</v>
      </c>
      <c r="G90" s="116">
        <v>-87.96</v>
      </c>
      <c r="H90" s="116">
        <v>-580.66</v>
      </c>
      <c r="I90" s="116">
        <v>-201.29</v>
      </c>
      <c r="J90" s="116">
        <v>-379.38</v>
      </c>
      <c r="K90" s="116">
        <v>-55.41</v>
      </c>
      <c r="L90" s="116">
        <v>-145.22999999999999</v>
      </c>
      <c r="M90" s="116">
        <v>-56.37</v>
      </c>
      <c r="N90" s="116">
        <v>1839.12</v>
      </c>
      <c r="O90" s="86"/>
      <c r="P90" s="86"/>
      <c r="Q90" s="86"/>
      <c r="R90" s="86"/>
      <c r="S90" s="86"/>
      <c r="T90" s="86"/>
      <c r="U90" s="86"/>
      <c r="V90" s="86"/>
      <c r="W90" s="86"/>
      <c r="X90" s="86"/>
    </row>
    <row r="91" spans="1:24" s="87" customFormat="1" ht="15" customHeight="1">
      <c r="A91" s="69">
        <f>IF(B91&lt;&gt;"",COUNTA($B$20:B91),"")</f>
        <v>71</v>
      </c>
      <c r="B91" s="78" t="s">
        <v>105</v>
      </c>
      <c r="C91" s="114">
        <v>94.38</v>
      </c>
      <c r="D91" s="114">
        <v>4.5599999999999996</v>
      </c>
      <c r="E91" s="114">
        <v>0</v>
      </c>
      <c r="F91" s="114">
        <v>0</v>
      </c>
      <c r="G91" s="114">
        <v>0</v>
      </c>
      <c r="H91" s="114">
        <v>0</v>
      </c>
      <c r="I91" s="114">
        <v>0</v>
      </c>
      <c r="J91" s="114">
        <v>0</v>
      </c>
      <c r="K91" s="114">
        <v>0</v>
      </c>
      <c r="L91" s="114">
        <v>0.64</v>
      </c>
      <c r="M91" s="114">
        <v>0.23</v>
      </c>
      <c r="N91" s="114">
        <v>88.95</v>
      </c>
      <c r="O91" s="86"/>
      <c r="P91" s="86"/>
      <c r="Q91" s="86"/>
      <c r="R91" s="86"/>
      <c r="S91" s="86"/>
      <c r="T91" s="86"/>
      <c r="U91" s="86"/>
      <c r="V91" s="86"/>
      <c r="W91" s="86"/>
      <c r="X91" s="86"/>
    </row>
    <row r="92" spans="1:24" ht="11.1" customHeight="1">
      <c r="A92" s="69">
        <f>IF(B92&lt;&gt;"",COUNTA($B$20:B92),"")</f>
        <v>72</v>
      </c>
      <c r="B92" s="78" t="s">
        <v>106</v>
      </c>
      <c r="C92" s="114">
        <v>78.08</v>
      </c>
      <c r="D92" s="114">
        <v>13.08</v>
      </c>
      <c r="E92" s="114">
        <v>0.06</v>
      </c>
      <c r="F92" s="114">
        <v>3.24</v>
      </c>
      <c r="G92" s="114">
        <v>0</v>
      </c>
      <c r="H92" s="114">
        <v>0.03</v>
      </c>
      <c r="I92" s="114">
        <v>0</v>
      </c>
      <c r="J92" s="114">
        <v>0.03</v>
      </c>
      <c r="K92" s="114">
        <v>0</v>
      </c>
      <c r="L92" s="114">
        <v>0.3</v>
      </c>
      <c r="M92" s="114">
        <v>1.69</v>
      </c>
      <c r="N92" s="114">
        <v>59.69</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X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77</v>
      </c>
      <c r="B1" s="219"/>
      <c r="C1" s="220"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I1" s="220"/>
      <c r="J1" s="220"/>
      <c r="K1" s="220"/>
      <c r="L1" s="220"/>
      <c r="M1" s="220"/>
      <c r="N1" s="221"/>
    </row>
    <row r="2" spans="1:14" s="74" customFormat="1" ht="15" customHeight="1">
      <c r="A2" s="218" t="s">
        <v>55</v>
      </c>
      <c r="B2" s="219"/>
      <c r="C2" s="220" t="s">
        <v>72</v>
      </c>
      <c r="D2" s="220"/>
      <c r="E2" s="220"/>
      <c r="F2" s="220"/>
      <c r="G2" s="221"/>
      <c r="H2" s="222" t="s">
        <v>72</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4" ht="11.45" customHeight="1">
      <c r="A17" s="206"/>
      <c r="B17" s="207"/>
      <c r="C17" s="260"/>
      <c r="D17" s="157">
        <v>11</v>
      </c>
      <c r="E17" s="157">
        <v>12</v>
      </c>
      <c r="F17" s="157" t="s">
        <v>109</v>
      </c>
      <c r="G17" s="158" t="s">
        <v>110</v>
      </c>
      <c r="H17" s="159">
        <v>3</v>
      </c>
      <c r="I17" s="157" t="s">
        <v>113</v>
      </c>
      <c r="J17" s="157">
        <v>36</v>
      </c>
      <c r="K17" s="157">
        <v>4</v>
      </c>
      <c r="L17" s="157" t="s">
        <v>114</v>
      </c>
      <c r="M17" s="157" t="s">
        <v>123</v>
      </c>
      <c r="N17" s="75">
        <v>6</v>
      </c>
    </row>
    <row r="18" spans="1:24"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4"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row>
    <row r="20" spans="1:24" s="71" customFormat="1" ht="11.1" customHeight="1">
      <c r="A20" s="69">
        <f>IF(B20&lt;&gt;"",COUNTA($B$20:B20),"")</f>
        <v>1</v>
      </c>
      <c r="B20" s="78" t="s">
        <v>78</v>
      </c>
      <c r="C20" s="111">
        <v>153543</v>
      </c>
      <c r="D20" s="111">
        <v>55862</v>
      </c>
      <c r="E20" s="111">
        <v>18972</v>
      </c>
      <c r="F20" s="111">
        <v>8266</v>
      </c>
      <c r="G20" s="111">
        <v>5093</v>
      </c>
      <c r="H20" s="111">
        <v>36966</v>
      </c>
      <c r="I20" s="111">
        <v>16383</v>
      </c>
      <c r="J20" s="111">
        <v>20583</v>
      </c>
      <c r="K20" s="111">
        <v>6926</v>
      </c>
      <c r="L20" s="111">
        <v>14637</v>
      </c>
      <c r="M20" s="111">
        <v>6821</v>
      </c>
      <c r="N20" s="111">
        <v>0</v>
      </c>
      <c r="O20" s="85"/>
      <c r="P20" s="85"/>
      <c r="Q20" s="85"/>
      <c r="R20" s="85"/>
      <c r="S20" s="85"/>
      <c r="T20" s="85"/>
      <c r="U20" s="85"/>
      <c r="V20" s="85"/>
      <c r="W20" s="85"/>
      <c r="X20" s="85"/>
    </row>
    <row r="21" spans="1:24" s="71" customFormat="1" ht="11.1" customHeight="1">
      <c r="A21" s="69">
        <f>IF(B21&lt;&gt;"",COUNTA($B$20:B21),"")</f>
        <v>2</v>
      </c>
      <c r="B21" s="78" t="s">
        <v>79</v>
      </c>
      <c r="C21" s="111">
        <v>100794</v>
      </c>
      <c r="D21" s="111">
        <v>25168</v>
      </c>
      <c r="E21" s="111">
        <v>7326</v>
      </c>
      <c r="F21" s="111">
        <v>28654</v>
      </c>
      <c r="G21" s="111">
        <v>1409</v>
      </c>
      <c r="H21" s="111">
        <v>9993</v>
      </c>
      <c r="I21" s="111">
        <v>6932</v>
      </c>
      <c r="J21" s="111">
        <v>3061</v>
      </c>
      <c r="K21" s="111">
        <v>5206</v>
      </c>
      <c r="L21" s="111">
        <v>16933</v>
      </c>
      <c r="M21" s="111">
        <v>6106</v>
      </c>
      <c r="N21" s="111">
        <v>0</v>
      </c>
      <c r="O21" s="85"/>
      <c r="P21" s="85"/>
      <c r="Q21" s="85"/>
      <c r="R21" s="85"/>
      <c r="S21" s="85"/>
      <c r="T21" s="85"/>
      <c r="U21" s="85"/>
      <c r="V21" s="85"/>
      <c r="W21" s="85"/>
      <c r="X21" s="85"/>
    </row>
    <row r="22" spans="1:24" s="71" customFormat="1" ht="21.6" customHeight="1">
      <c r="A22" s="69">
        <f>IF(B22&lt;&gt;"",COUNTA($B$20:B22),"")</f>
        <v>3</v>
      </c>
      <c r="B22" s="79" t="s">
        <v>638</v>
      </c>
      <c r="C22" s="111">
        <v>142565</v>
      </c>
      <c r="D22" s="111">
        <v>0</v>
      </c>
      <c r="E22" s="111">
        <v>0</v>
      </c>
      <c r="F22" s="111">
        <v>0</v>
      </c>
      <c r="G22" s="111">
        <v>0</v>
      </c>
      <c r="H22" s="111">
        <v>142565</v>
      </c>
      <c r="I22" s="111">
        <v>120008</v>
      </c>
      <c r="J22" s="111">
        <v>22557</v>
      </c>
      <c r="K22" s="111">
        <v>0</v>
      </c>
      <c r="L22" s="111">
        <v>0</v>
      </c>
      <c r="M22" s="111">
        <v>0</v>
      </c>
      <c r="N22" s="111">
        <v>0</v>
      </c>
      <c r="O22" s="85"/>
      <c r="P22" s="85"/>
      <c r="Q22" s="85"/>
      <c r="R22" s="85"/>
      <c r="S22" s="85"/>
      <c r="T22" s="85"/>
      <c r="U22" s="85"/>
      <c r="V22" s="85"/>
      <c r="W22" s="85"/>
      <c r="X22" s="85"/>
    </row>
    <row r="23" spans="1:24" s="71" customFormat="1" ht="11.1" customHeight="1">
      <c r="A23" s="69">
        <f>IF(B23&lt;&gt;"",COUNTA($B$20:B23),"")</f>
        <v>4</v>
      </c>
      <c r="B23" s="78" t="s">
        <v>80</v>
      </c>
      <c r="C23" s="111">
        <v>1054</v>
      </c>
      <c r="D23" s="111">
        <v>90</v>
      </c>
      <c r="E23" s="111">
        <v>0</v>
      </c>
      <c r="F23" s="111">
        <v>19</v>
      </c>
      <c r="G23" s="111">
        <v>0</v>
      </c>
      <c r="H23" s="111">
        <v>24</v>
      </c>
      <c r="I23" s="111">
        <v>0</v>
      </c>
      <c r="J23" s="111">
        <v>24</v>
      </c>
      <c r="K23" s="111">
        <v>0</v>
      </c>
      <c r="L23" s="111">
        <v>8</v>
      </c>
      <c r="M23" s="111">
        <v>0</v>
      </c>
      <c r="N23" s="111">
        <v>912</v>
      </c>
      <c r="O23" s="85"/>
      <c r="P23" s="85"/>
      <c r="Q23" s="85"/>
      <c r="R23" s="85"/>
      <c r="S23" s="85"/>
      <c r="T23" s="85"/>
      <c r="U23" s="85"/>
      <c r="V23" s="85"/>
      <c r="W23" s="85"/>
      <c r="X23" s="85"/>
    </row>
    <row r="24" spans="1:24" s="71" customFormat="1" ht="11.1" customHeight="1">
      <c r="A24" s="69">
        <f>IF(B24&lt;&gt;"",COUNTA($B$20:B24),"")</f>
        <v>5</v>
      </c>
      <c r="B24" s="78" t="s">
        <v>81</v>
      </c>
      <c r="C24" s="111">
        <v>347171</v>
      </c>
      <c r="D24" s="111">
        <v>18239</v>
      </c>
      <c r="E24" s="111">
        <v>4853</v>
      </c>
      <c r="F24" s="111">
        <v>20637</v>
      </c>
      <c r="G24" s="111">
        <v>1470</v>
      </c>
      <c r="H24" s="111">
        <v>154560</v>
      </c>
      <c r="I24" s="111">
        <v>6752</v>
      </c>
      <c r="J24" s="111">
        <v>147808</v>
      </c>
      <c r="K24" s="111">
        <v>5299</v>
      </c>
      <c r="L24" s="111">
        <v>11539</v>
      </c>
      <c r="M24" s="111">
        <v>13203</v>
      </c>
      <c r="N24" s="111">
        <v>117371</v>
      </c>
      <c r="O24" s="85"/>
      <c r="P24" s="85"/>
      <c r="Q24" s="85"/>
      <c r="R24" s="85"/>
      <c r="S24" s="85"/>
      <c r="T24" s="85"/>
      <c r="U24" s="85"/>
      <c r="V24" s="85"/>
      <c r="W24" s="85"/>
      <c r="X24" s="85"/>
    </row>
    <row r="25" spans="1:24" s="71" customFormat="1" ht="11.1" customHeight="1">
      <c r="A25" s="69">
        <f>IF(B25&lt;&gt;"",COUNTA($B$20:B25),"")</f>
        <v>6</v>
      </c>
      <c r="B25" s="78" t="s">
        <v>82</v>
      </c>
      <c r="C25" s="111">
        <v>182824</v>
      </c>
      <c r="D25" s="111">
        <v>9158</v>
      </c>
      <c r="E25" s="111">
        <v>193</v>
      </c>
      <c r="F25" s="111">
        <v>10944</v>
      </c>
      <c r="G25" s="111">
        <v>85</v>
      </c>
      <c r="H25" s="111">
        <v>46673</v>
      </c>
      <c r="I25" s="111">
        <v>163</v>
      </c>
      <c r="J25" s="111">
        <v>46511</v>
      </c>
      <c r="K25" s="111">
        <v>359</v>
      </c>
      <c r="L25" s="111">
        <v>227</v>
      </c>
      <c r="M25" s="111">
        <v>75</v>
      </c>
      <c r="N25" s="111">
        <v>115110</v>
      </c>
      <c r="O25" s="85"/>
      <c r="P25" s="85"/>
      <c r="Q25" s="85"/>
      <c r="R25" s="85"/>
      <c r="S25" s="85"/>
      <c r="T25" s="85"/>
      <c r="U25" s="85"/>
      <c r="V25" s="85"/>
      <c r="W25" s="85"/>
      <c r="X25" s="85"/>
    </row>
    <row r="26" spans="1:24" s="71" customFormat="1" ht="18.95" customHeight="1">
      <c r="A26" s="70">
        <f>IF(B26&lt;&gt;"",COUNTA($B$20:B26),"")</f>
        <v>7</v>
      </c>
      <c r="B26" s="80" t="s">
        <v>83</v>
      </c>
      <c r="C26" s="113">
        <v>562303</v>
      </c>
      <c r="D26" s="113">
        <v>90200</v>
      </c>
      <c r="E26" s="113">
        <v>30957</v>
      </c>
      <c r="F26" s="113">
        <v>46632</v>
      </c>
      <c r="G26" s="113">
        <v>7888</v>
      </c>
      <c r="H26" s="113">
        <v>297434</v>
      </c>
      <c r="I26" s="113">
        <v>149911</v>
      </c>
      <c r="J26" s="113">
        <v>147523</v>
      </c>
      <c r="K26" s="113">
        <v>17071</v>
      </c>
      <c r="L26" s="113">
        <v>42891</v>
      </c>
      <c r="M26" s="113">
        <v>26056</v>
      </c>
      <c r="N26" s="113">
        <v>3173</v>
      </c>
      <c r="O26" s="85"/>
      <c r="P26" s="85"/>
      <c r="Q26" s="85"/>
      <c r="R26" s="85"/>
      <c r="S26" s="85"/>
      <c r="T26" s="85"/>
      <c r="U26" s="85"/>
      <c r="V26" s="85"/>
      <c r="W26" s="85"/>
      <c r="X26" s="85"/>
    </row>
    <row r="27" spans="1:24" s="71" customFormat="1" ht="21.6" customHeight="1">
      <c r="A27" s="69">
        <f>IF(B27&lt;&gt;"",COUNTA($B$20:B27),"")</f>
        <v>8</v>
      </c>
      <c r="B27" s="79" t="s">
        <v>84</v>
      </c>
      <c r="C27" s="111">
        <v>121904</v>
      </c>
      <c r="D27" s="111">
        <v>17191</v>
      </c>
      <c r="E27" s="111">
        <v>14096</v>
      </c>
      <c r="F27" s="111">
        <v>17606</v>
      </c>
      <c r="G27" s="111">
        <v>243</v>
      </c>
      <c r="H27" s="111">
        <v>3935</v>
      </c>
      <c r="I27" s="111">
        <v>96</v>
      </c>
      <c r="J27" s="111">
        <v>3838</v>
      </c>
      <c r="K27" s="111">
        <v>8341</v>
      </c>
      <c r="L27" s="111">
        <v>32965</v>
      </c>
      <c r="M27" s="111">
        <v>27528</v>
      </c>
      <c r="N27" s="111">
        <v>0</v>
      </c>
      <c r="O27" s="85"/>
      <c r="P27" s="85"/>
      <c r="Q27" s="85"/>
      <c r="R27" s="85"/>
      <c r="S27" s="85"/>
      <c r="T27" s="85"/>
      <c r="U27" s="85"/>
      <c r="V27" s="85"/>
      <c r="W27" s="85"/>
      <c r="X27" s="85"/>
    </row>
    <row r="28" spans="1:24" s="71" customFormat="1" ht="11.1" customHeight="1">
      <c r="A28" s="69">
        <f>IF(B28&lt;&gt;"",COUNTA($B$20:B28),"")</f>
        <v>9</v>
      </c>
      <c r="B28" s="78" t="s">
        <v>85</v>
      </c>
      <c r="C28" s="111">
        <v>69065</v>
      </c>
      <c r="D28" s="111">
        <v>6358</v>
      </c>
      <c r="E28" s="111">
        <v>9252</v>
      </c>
      <c r="F28" s="111">
        <v>14771</v>
      </c>
      <c r="G28" s="111">
        <v>26</v>
      </c>
      <c r="H28" s="111">
        <v>3023</v>
      </c>
      <c r="I28" s="111">
        <v>26</v>
      </c>
      <c r="J28" s="111">
        <v>2997</v>
      </c>
      <c r="K28" s="111">
        <v>3677</v>
      </c>
      <c r="L28" s="111">
        <v>28379</v>
      </c>
      <c r="M28" s="111">
        <v>3579</v>
      </c>
      <c r="N28" s="111">
        <v>0</v>
      </c>
      <c r="O28" s="85"/>
      <c r="P28" s="85"/>
      <c r="Q28" s="85"/>
      <c r="R28" s="85"/>
      <c r="S28" s="85"/>
      <c r="T28" s="85"/>
      <c r="U28" s="85"/>
      <c r="V28" s="85"/>
      <c r="W28" s="85"/>
      <c r="X28" s="85"/>
    </row>
    <row r="29" spans="1:24"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row>
    <row r="30" spans="1:24" s="71" customFormat="1" ht="11.1" customHeight="1">
      <c r="A30" s="69">
        <f>IF(B30&lt;&gt;"",COUNTA($B$20:B30),"")</f>
        <v>11</v>
      </c>
      <c r="B30" s="78" t="s">
        <v>87</v>
      </c>
      <c r="C30" s="111">
        <v>6906</v>
      </c>
      <c r="D30" s="111">
        <v>61</v>
      </c>
      <c r="E30" s="111">
        <v>446</v>
      </c>
      <c r="F30" s="111">
        <v>4</v>
      </c>
      <c r="G30" s="111">
        <v>31</v>
      </c>
      <c r="H30" s="111">
        <v>277</v>
      </c>
      <c r="I30" s="111">
        <v>69</v>
      </c>
      <c r="J30" s="111">
        <v>208</v>
      </c>
      <c r="K30" s="111">
        <v>170</v>
      </c>
      <c r="L30" s="111">
        <v>2182</v>
      </c>
      <c r="M30" s="111">
        <v>235</v>
      </c>
      <c r="N30" s="111">
        <v>3500</v>
      </c>
      <c r="O30" s="85"/>
      <c r="P30" s="85"/>
      <c r="Q30" s="85"/>
      <c r="R30" s="85"/>
      <c r="S30" s="85"/>
      <c r="T30" s="85"/>
      <c r="U30" s="85"/>
      <c r="V30" s="85"/>
      <c r="W30" s="85"/>
      <c r="X30" s="85"/>
    </row>
    <row r="31" spans="1:24" s="71" customFormat="1" ht="11.1" customHeight="1">
      <c r="A31" s="69">
        <f>IF(B31&lt;&gt;"",COUNTA($B$20:B31),"")</f>
        <v>12</v>
      </c>
      <c r="B31" s="78" t="s">
        <v>82</v>
      </c>
      <c r="C31" s="111">
        <v>210</v>
      </c>
      <c r="D31" s="111">
        <v>46</v>
      </c>
      <c r="E31" s="111">
        <v>102</v>
      </c>
      <c r="F31" s="111">
        <v>0</v>
      </c>
      <c r="G31" s="111">
        <v>31</v>
      </c>
      <c r="H31" s="111">
        <v>30</v>
      </c>
      <c r="I31" s="111">
        <v>0</v>
      </c>
      <c r="J31" s="111">
        <v>30</v>
      </c>
      <c r="K31" s="111">
        <v>0</v>
      </c>
      <c r="L31" s="111">
        <v>0</v>
      </c>
      <c r="M31" s="111">
        <v>1</v>
      </c>
      <c r="N31" s="111">
        <v>0</v>
      </c>
      <c r="O31" s="85"/>
      <c r="P31" s="85"/>
      <c r="Q31" s="85"/>
      <c r="R31" s="85"/>
      <c r="S31" s="85"/>
      <c r="T31" s="85"/>
      <c r="U31" s="85"/>
      <c r="V31" s="85"/>
      <c r="W31" s="85"/>
      <c r="X31" s="85"/>
    </row>
    <row r="32" spans="1:24" s="71" customFormat="1" ht="18.95" customHeight="1">
      <c r="A32" s="70">
        <f>IF(B32&lt;&gt;"",COUNTA($B$20:B32),"")</f>
        <v>13</v>
      </c>
      <c r="B32" s="80" t="s">
        <v>88</v>
      </c>
      <c r="C32" s="113">
        <v>128601</v>
      </c>
      <c r="D32" s="113">
        <v>17206</v>
      </c>
      <c r="E32" s="113">
        <v>14440</v>
      </c>
      <c r="F32" s="113">
        <v>17610</v>
      </c>
      <c r="G32" s="113">
        <v>243</v>
      </c>
      <c r="H32" s="113">
        <v>4182</v>
      </c>
      <c r="I32" s="113">
        <v>166</v>
      </c>
      <c r="J32" s="113">
        <v>4016</v>
      </c>
      <c r="K32" s="113">
        <v>8510</v>
      </c>
      <c r="L32" s="113">
        <v>35147</v>
      </c>
      <c r="M32" s="113">
        <v>27762</v>
      </c>
      <c r="N32" s="113">
        <v>3500</v>
      </c>
      <c r="O32" s="85"/>
      <c r="P32" s="85"/>
      <c r="Q32" s="85"/>
      <c r="R32" s="85"/>
      <c r="S32" s="85"/>
      <c r="T32" s="85"/>
      <c r="U32" s="85"/>
      <c r="V32" s="85"/>
      <c r="W32" s="85"/>
      <c r="X32" s="85"/>
    </row>
    <row r="33" spans="1:24" s="71" customFormat="1" ht="18.95" customHeight="1">
      <c r="A33" s="70">
        <f>IF(B33&lt;&gt;"",COUNTA($B$20:B33),"")</f>
        <v>14</v>
      </c>
      <c r="B33" s="80" t="s">
        <v>89</v>
      </c>
      <c r="C33" s="113">
        <v>690903</v>
      </c>
      <c r="D33" s="113">
        <v>107406</v>
      </c>
      <c r="E33" s="113">
        <v>45396</v>
      </c>
      <c r="F33" s="113">
        <v>64243</v>
      </c>
      <c r="G33" s="113">
        <v>8131</v>
      </c>
      <c r="H33" s="113">
        <v>301616</v>
      </c>
      <c r="I33" s="113">
        <v>150077</v>
      </c>
      <c r="J33" s="113">
        <v>151540</v>
      </c>
      <c r="K33" s="113">
        <v>25582</v>
      </c>
      <c r="L33" s="113">
        <v>78038</v>
      </c>
      <c r="M33" s="113">
        <v>53818</v>
      </c>
      <c r="N33" s="113">
        <v>6673</v>
      </c>
      <c r="O33" s="85"/>
      <c r="P33" s="85"/>
      <c r="Q33" s="85"/>
      <c r="R33" s="85"/>
      <c r="S33" s="85"/>
      <c r="T33" s="85"/>
      <c r="U33" s="85"/>
      <c r="V33" s="85"/>
      <c r="W33" s="85"/>
      <c r="X33" s="85"/>
    </row>
    <row r="34" spans="1:24" s="71" customFormat="1" ht="11.1" customHeight="1">
      <c r="A34" s="69">
        <f>IF(B34&lt;&gt;"",COUNTA($B$20:B34),"")</f>
        <v>15</v>
      </c>
      <c r="B34" s="78" t="s">
        <v>90</v>
      </c>
      <c r="C34" s="111">
        <v>182859</v>
      </c>
      <c r="D34" s="111">
        <v>0</v>
      </c>
      <c r="E34" s="111">
        <v>0</v>
      </c>
      <c r="F34" s="111">
        <v>0</v>
      </c>
      <c r="G34" s="111">
        <v>0</v>
      </c>
      <c r="H34" s="111">
        <v>0</v>
      </c>
      <c r="I34" s="111">
        <v>0</v>
      </c>
      <c r="J34" s="111">
        <v>0</v>
      </c>
      <c r="K34" s="111">
        <v>0</v>
      </c>
      <c r="L34" s="111">
        <v>0</v>
      </c>
      <c r="M34" s="111">
        <v>0</v>
      </c>
      <c r="N34" s="111">
        <v>182859</v>
      </c>
      <c r="O34" s="85"/>
      <c r="P34" s="85"/>
      <c r="Q34" s="85"/>
      <c r="R34" s="85"/>
      <c r="S34" s="85"/>
      <c r="T34" s="85"/>
      <c r="U34" s="85"/>
      <c r="V34" s="85"/>
      <c r="W34" s="85"/>
      <c r="X34" s="85"/>
    </row>
    <row r="35" spans="1:24" s="71" customFormat="1" ht="11.1" customHeight="1">
      <c r="A35" s="69">
        <f>IF(B35&lt;&gt;"",COUNTA($B$20:B35),"")</f>
        <v>16</v>
      </c>
      <c r="B35" s="78" t="s">
        <v>91</v>
      </c>
      <c r="C35" s="111">
        <v>69469</v>
      </c>
      <c r="D35" s="111">
        <v>0</v>
      </c>
      <c r="E35" s="111">
        <v>0</v>
      </c>
      <c r="F35" s="111">
        <v>0</v>
      </c>
      <c r="G35" s="111">
        <v>0</v>
      </c>
      <c r="H35" s="111">
        <v>0</v>
      </c>
      <c r="I35" s="111">
        <v>0</v>
      </c>
      <c r="J35" s="111">
        <v>0</v>
      </c>
      <c r="K35" s="111">
        <v>0</v>
      </c>
      <c r="L35" s="111">
        <v>0</v>
      </c>
      <c r="M35" s="111">
        <v>0</v>
      </c>
      <c r="N35" s="111">
        <v>69469</v>
      </c>
      <c r="O35" s="85"/>
      <c r="P35" s="85"/>
      <c r="Q35" s="85"/>
      <c r="R35" s="85"/>
      <c r="S35" s="85"/>
      <c r="T35" s="85"/>
      <c r="U35" s="85"/>
      <c r="V35" s="85"/>
      <c r="W35" s="85"/>
      <c r="X35" s="85"/>
    </row>
    <row r="36" spans="1:24" s="71" customFormat="1" ht="11.1" customHeight="1">
      <c r="A36" s="69">
        <f>IF(B36&lt;&gt;"",COUNTA($B$20:B36),"")</f>
        <v>17</v>
      </c>
      <c r="B36" s="78" t="s">
        <v>107</v>
      </c>
      <c r="C36" s="111">
        <v>72422</v>
      </c>
      <c r="D36" s="111">
        <v>0</v>
      </c>
      <c r="E36" s="111">
        <v>0</v>
      </c>
      <c r="F36" s="111">
        <v>0</v>
      </c>
      <c r="G36" s="111">
        <v>0</v>
      </c>
      <c r="H36" s="111">
        <v>0</v>
      </c>
      <c r="I36" s="111">
        <v>0</v>
      </c>
      <c r="J36" s="111">
        <v>0</v>
      </c>
      <c r="K36" s="111">
        <v>0</v>
      </c>
      <c r="L36" s="111">
        <v>0</v>
      </c>
      <c r="M36" s="111">
        <v>0</v>
      </c>
      <c r="N36" s="111">
        <v>72422</v>
      </c>
      <c r="O36" s="85"/>
      <c r="P36" s="85"/>
      <c r="Q36" s="85"/>
      <c r="R36" s="85"/>
      <c r="S36" s="85"/>
      <c r="T36" s="85"/>
      <c r="U36" s="85"/>
      <c r="V36" s="85"/>
      <c r="W36" s="85"/>
      <c r="X36" s="85"/>
    </row>
    <row r="37" spans="1:24" s="71" customFormat="1" ht="11.1" customHeight="1">
      <c r="A37" s="69">
        <f>IF(B37&lt;&gt;"",COUNTA($B$20:B37),"")</f>
        <v>18</v>
      </c>
      <c r="B37" s="78" t="s">
        <v>108</v>
      </c>
      <c r="C37" s="111">
        <v>24671</v>
      </c>
      <c r="D37" s="111">
        <v>0</v>
      </c>
      <c r="E37" s="111">
        <v>0</v>
      </c>
      <c r="F37" s="111">
        <v>0</v>
      </c>
      <c r="G37" s="111">
        <v>0</v>
      </c>
      <c r="H37" s="111">
        <v>0</v>
      </c>
      <c r="I37" s="111">
        <v>0</v>
      </c>
      <c r="J37" s="111">
        <v>0</v>
      </c>
      <c r="K37" s="111">
        <v>0</v>
      </c>
      <c r="L37" s="111">
        <v>0</v>
      </c>
      <c r="M37" s="111">
        <v>0</v>
      </c>
      <c r="N37" s="111">
        <v>24671</v>
      </c>
      <c r="O37" s="85"/>
      <c r="P37" s="85"/>
      <c r="Q37" s="85"/>
      <c r="R37" s="85"/>
      <c r="S37" s="85"/>
      <c r="T37" s="85"/>
      <c r="U37" s="85"/>
      <c r="V37" s="85"/>
      <c r="W37" s="85"/>
      <c r="X37" s="85"/>
    </row>
    <row r="38" spans="1:24" s="71" customFormat="1" ht="11.1" customHeight="1">
      <c r="A38" s="69">
        <f>IF(B38&lt;&gt;"",COUNTA($B$20:B38),"")</f>
        <v>19</v>
      </c>
      <c r="B38" s="78" t="s">
        <v>28</v>
      </c>
      <c r="C38" s="111">
        <v>113762</v>
      </c>
      <c r="D38" s="111">
        <v>0</v>
      </c>
      <c r="E38" s="111">
        <v>0</v>
      </c>
      <c r="F38" s="111">
        <v>0</v>
      </c>
      <c r="G38" s="111">
        <v>0</v>
      </c>
      <c r="H38" s="111">
        <v>0</v>
      </c>
      <c r="I38" s="111">
        <v>0</v>
      </c>
      <c r="J38" s="111">
        <v>0</v>
      </c>
      <c r="K38" s="111">
        <v>0</v>
      </c>
      <c r="L38" s="111">
        <v>0</v>
      </c>
      <c r="M38" s="111">
        <v>0</v>
      </c>
      <c r="N38" s="111">
        <v>113762</v>
      </c>
      <c r="O38" s="85"/>
      <c r="P38" s="85"/>
      <c r="Q38" s="85"/>
      <c r="R38" s="85"/>
      <c r="S38" s="85"/>
      <c r="T38" s="85"/>
      <c r="U38" s="85"/>
      <c r="V38" s="85"/>
      <c r="W38" s="85"/>
      <c r="X38" s="85"/>
    </row>
    <row r="39" spans="1:24" s="71" customFormat="1" ht="21.6" customHeight="1">
      <c r="A39" s="69">
        <f>IF(B39&lt;&gt;"",COUNTA($B$20:B39),"")</f>
        <v>20</v>
      </c>
      <c r="B39" s="79" t="s">
        <v>92</v>
      </c>
      <c r="C39" s="111">
        <v>46745</v>
      </c>
      <c r="D39" s="111">
        <v>0</v>
      </c>
      <c r="E39" s="111">
        <v>0</v>
      </c>
      <c r="F39" s="111">
        <v>0</v>
      </c>
      <c r="G39" s="111">
        <v>0</v>
      </c>
      <c r="H39" s="111">
        <v>0</v>
      </c>
      <c r="I39" s="111">
        <v>0</v>
      </c>
      <c r="J39" s="111">
        <v>0</v>
      </c>
      <c r="K39" s="111">
        <v>0</v>
      </c>
      <c r="L39" s="111">
        <v>0</v>
      </c>
      <c r="M39" s="111">
        <v>0</v>
      </c>
      <c r="N39" s="111">
        <v>46745</v>
      </c>
      <c r="O39" s="85"/>
      <c r="P39" s="85"/>
      <c r="Q39" s="85"/>
      <c r="R39" s="85"/>
      <c r="S39" s="85"/>
      <c r="T39" s="85"/>
      <c r="U39" s="85"/>
      <c r="V39" s="85"/>
      <c r="W39" s="85"/>
      <c r="X39" s="85"/>
    </row>
    <row r="40" spans="1:24" s="71" customFormat="1" ht="21.6" customHeight="1">
      <c r="A40" s="69">
        <f>IF(B40&lt;&gt;"",COUNTA($B$20:B40),"")</f>
        <v>21</v>
      </c>
      <c r="B40" s="79" t="s">
        <v>93</v>
      </c>
      <c r="C40" s="111">
        <v>115618</v>
      </c>
      <c r="D40" s="111">
        <v>376</v>
      </c>
      <c r="E40" s="111">
        <v>58</v>
      </c>
      <c r="F40" s="111">
        <v>700</v>
      </c>
      <c r="G40" s="111">
        <v>795</v>
      </c>
      <c r="H40" s="111">
        <v>111137</v>
      </c>
      <c r="I40" s="111">
        <v>50869</v>
      </c>
      <c r="J40" s="111">
        <v>60268</v>
      </c>
      <c r="K40" s="111">
        <v>67</v>
      </c>
      <c r="L40" s="111">
        <v>2028</v>
      </c>
      <c r="M40" s="111">
        <v>456</v>
      </c>
      <c r="N40" s="111">
        <v>0</v>
      </c>
      <c r="O40" s="85"/>
      <c r="P40" s="85"/>
      <c r="Q40" s="85"/>
      <c r="R40" s="85"/>
      <c r="S40" s="85"/>
      <c r="T40" s="85"/>
      <c r="U40" s="85"/>
      <c r="V40" s="85"/>
      <c r="W40" s="85"/>
      <c r="X40" s="85"/>
    </row>
    <row r="41" spans="1:24" s="71" customFormat="1" ht="21.6" customHeight="1">
      <c r="A41" s="69">
        <f>IF(B41&lt;&gt;"",COUNTA($B$20:B41),"")</f>
        <v>22</v>
      </c>
      <c r="B41" s="79" t="s">
        <v>94</v>
      </c>
      <c r="C41" s="111">
        <v>17903</v>
      </c>
      <c r="D41" s="111">
        <v>130</v>
      </c>
      <c r="E41" s="111">
        <v>10</v>
      </c>
      <c r="F41" s="111">
        <v>12</v>
      </c>
      <c r="G41" s="111">
        <v>41</v>
      </c>
      <c r="H41" s="111">
        <v>17332</v>
      </c>
      <c r="I41" s="111">
        <v>17279</v>
      </c>
      <c r="J41" s="111">
        <v>54</v>
      </c>
      <c r="K41" s="111">
        <v>0</v>
      </c>
      <c r="L41" s="111">
        <v>122</v>
      </c>
      <c r="M41" s="111">
        <v>255</v>
      </c>
      <c r="N41" s="111">
        <v>0</v>
      </c>
      <c r="O41" s="85"/>
      <c r="P41" s="85"/>
      <c r="Q41" s="85"/>
      <c r="R41" s="85"/>
      <c r="S41" s="85"/>
      <c r="T41" s="85"/>
      <c r="U41" s="85"/>
      <c r="V41" s="85"/>
      <c r="W41" s="85"/>
      <c r="X41" s="85"/>
    </row>
    <row r="42" spans="1:24" s="71" customFormat="1" ht="11.1" customHeight="1">
      <c r="A42" s="69">
        <f>IF(B42&lt;&gt;"",COUNTA($B$20:B42),"")</f>
        <v>23</v>
      </c>
      <c r="B42" s="78" t="s">
        <v>95</v>
      </c>
      <c r="C42" s="111">
        <v>23081</v>
      </c>
      <c r="D42" s="111">
        <v>207</v>
      </c>
      <c r="E42" s="111">
        <v>5893</v>
      </c>
      <c r="F42" s="111">
        <v>304</v>
      </c>
      <c r="G42" s="111">
        <v>568</v>
      </c>
      <c r="H42" s="111">
        <v>527</v>
      </c>
      <c r="I42" s="111">
        <v>4</v>
      </c>
      <c r="J42" s="111">
        <v>523</v>
      </c>
      <c r="K42" s="111">
        <v>334</v>
      </c>
      <c r="L42" s="111">
        <v>6014</v>
      </c>
      <c r="M42" s="111">
        <v>9236</v>
      </c>
      <c r="N42" s="111">
        <v>0</v>
      </c>
      <c r="O42" s="85"/>
      <c r="P42" s="85"/>
      <c r="Q42" s="85"/>
      <c r="R42" s="85"/>
      <c r="S42" s="85"/>
      <c r="T42" s="85"/>
      <c r="U42" s="85"/>
      <c r="V42" s="85"/>
      <c r="W42" s="85"/>
      <c r="X42" s="85"/>
    </row>
    <row r="43" spans="1:24" s="71" customFormat="1" ht="11.1" customHeight="1">
      <c r="A43" s="69">
        <f>IF(B43&lt;&gt;"",COUNTA($B$20:B43),"")</f>
        <v>24</v>
      </c>
      <c r="B43" s="78" t="s">
        <v>96</v>
      </c>
      <c r="C43" s="111">
        <v>288260</v>
      </c>
      <c r="D43" s="111">
        <v>30124</v>
      </c>
      <c r="E43" s="111">
        <v>6959</v>
      </c>
      <c r="F43" s="111">
        <v>12167</v>
      </c>
      <c r="G43" s="111">
        <v>277</v>
      </c>
      <c r="H43" s="111">
        <v>98188</v>
      </c>
      <c r="I43" s="111">
        <v>43162</v>
      </c>
      <c r="J43" s="111">
        <v>55026</v>
      </c>
      <c r="K43" s="111">
        <v>5068</v>
      </c>
      <c r="L43" s="111">
        <v>4482</v>
      </c>
      <c r="M43" s="111">
        <v>11034</v>
      </c>
      <c r="N43" s="111">
        <v>119961</v>
      </c>
      <c r="O43" s="85"/>
      <c r="P43" s="85"/>
      <c r="Q43" s="85"/>
      <c r="R43" s="85"/>
      <c r="S43" s="85"/>
      <c r="T43" s="85"/>
      <c r="U43" s="85"/>
      <c r="V43" s="85"/>
      <c r="W43" s="85"/>
      <c r="X43" s="85"/>
    </row>
    <row r="44" spans="1:24" s="71" customFormat="1" ht="11.1" customHeight="1">
      <c r="A44" s="69">
        <f>IF(B44&lt;&gt;"",COUNTA($B$20:B44),"")</f>
        <v>25</v>
      </c>
      <c r="B44" s="78" t="s">
        <v>82</v>
      </c>
      <c r="C44" s="111">
        <v>182824</v>
      </c>
      <c r="D44" s="111">
        <v>9158</v>
      </c>
      <c r="E44" s="111">
        <v>193</v>
      </c>
      <c r="F44" s="111">
        <v>10944</v>
      </c>
      <c r="G44" s="111">
        <v>85</v>
      </c>
      <c r="H44" s="111">
        <v>46673</v>
      </c>
      <c r="I44" s="111">
        <v>163</v>
      </c>
      <c r="J44" s="111">
        <v>46511</v>
      </c>
      <c r="K44" s="111">
        <v>359</v>
      </c>
      <c r="L44" s="111">
        <v>227</v>
      </c>
      <c r="M44" s="111">
        <v>75</v>
      </c>
      <c r="N44" s="111">
        <v>115110</v>
      </c>
      <c r="O44" s="85"/>
      <c r="P44" s="85"/>
      <c r="Q44" s="85"/>
      <c r="R44" s="85"/>
      <c r="S44" s="85"/>
      <c r="T44" s="85"/>
      <c r="U44" s="85"/>
      <c r="V44" s="85"/>
      <c r="W44" s="85"/>
      <c r="X44" s="85"/>
    </row>
    <row r="45" spans="1:24" s="71" customFormat="1" ht="18.95" customHeight="1">
      <c r="A45" s="70">
        <f>IF(B45&lt;&gt;"",COUNTA($B$20:B45),"")</f>
        <v>26</v>
      </c>
      <c r="B45" s="80" t="s">
        <v>97</v>
      </c>
      <c r="C45" s="113">
        <v>605404</v>
      </c>
      <c r="D45" s="113">
        <v>21678</v>
      </c>
      <c r="E45" s="113">
        <v>12727</v>
      </c>
      <c r="F45" s="113">
        <v>2240</v>
      </c>
      <c r="G45" s="113">
        <v>1596</v>
      </c>
      <c r="H45" s="113">
        <v>180510</v>
      </c>
      <c r="I45" s="113">
        <v>111151</v>
      </c>
      <c r="J45" s="113">
        <v>69360</v>
      </c>
      <c r="K45" s="113">
        <v>5109</v>
      </c>
      <c r="L45" s="113">
        <v>12419</v>
      </c>
      <c r="M45" s="113">
        <v>20906</v>
      </c>
      <c r="N45" s="113">
        <v>348217</v>
      </c>
      <c r="O45" s="85"/>
      <c r="P45" s="85"/>
      <c r="Q45" s="85"/>
      <c r="R45" s="85"/>
      <c r="S45" s="85"/>
      <c r="T45" s="85"/>
      <c r="U45" s="85"/>
      <c r="V45" s="85"/>
      <c r="W45" s="85"/>
      <c r="X45" s="85"/>
    </row>
    <row r="46" spans="1:24" s="87" customFormat="1" ht="11.1" customHeight="1">
      <c r="A46" s="69">
        <f>IF(B46&lt;&gt;"",COUNTA($B$20:B46),"")</f>
        <v>27</v>
      </c>
      <c r="B46" s="78" t="s">
        <v>98</v>
      </c>
      <c r="C46" s="111">
        <v>63141</v>
      </c>
      <c r="D46" s="111">
        <v>7153</v>
      </c>
      <c r="E46" s="111">
        <v>4957</v>
      </c>
      <c r="F46" s="111">
        <v>2516</v>
      </c>
      <c r="G46" s="111">
        <v>124</v>
      </c>
      <c r="H46" s="111">
        <v>1152</v>
      </c>
      <c r="I46" s="111">
        <v>91</v>
      </c>
      <c r="J46" s="111">
        <v>1061</v>
      </c>
      <c r="K46" s="111">
        <v>242</v>
      </c>
      <c r="L46" s="111">
        <v>9515</v>
      </c>
      <c r="M46" s="111">
        <v>9725</v>
      </c>
      <c r="N46" s="111">
        <v>27757</v>
      </c>
      <c r="O46" s="86"/>
      <c r="P46" s="86"/>
      <c r="Q46" s="86"/>
      <c r="R46" s="86"/>
      <c r="S46" s="86"/>
      <c r="T46" s="86"/>
      <c r="U46" s="86"/>
      <c r="V46" s="86"/>
      <c r="W46" s="86"/>
      <c r="X46" s="86"/>
    </row>
    <row r="47" spans="1:24"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row>
    <row r="48" spans="1:24" s="87" customFormat="1" ht="11.1" customHeight="1">
      <c r="A48" s="69">
        <f>IF(B48&lt;&gt;"",COUNTA($B$20:B48),"")</f>
        <v>29</v>
      </c>
      <c r="B48" s="78" t="s">
        <v>100</v>
      </c>
      <c r="C48" s="111">
        <v>44213</v>
      </c>
      <c r="D48" s="111">
        <v>14159</v>
      </c>
      <c r="E48" s="111">
        <v>225</v>
      </c>
      <c r="F48" s="111">
        <v>1169</v>
      </c>
      <c r="G48" s="111">
        <v>75</v>
      </c>
      <c r="H48" s="111">
        <v>514</v>
      </c>
      <c r="I48" s="111">
        <v>65</v>
      </c>
      <c r="J48" s="111">
        <v>449</v>
      </c>
      <c r="K48" s="111">
        <v>707</v>
      </c>
      <c r="L48" s="111">
        <v>12505</v>
      </c>
      <c r="M48" s="111">
        <v>14493</v>
      </c>
      <c r="N48" s="111">
        <v>366</v>
      </c>
      <c r="O48" s="86"/>
      <c r="P48" s="86"/>
      <c r="Q48" s="86"/>
      <c r="R48" s="86"/>
      <c r="S48" s="86"/>
      <c r="T48" s="86"/>
      <c r="U48" s="86"/>
      <c r="V48" s="86"/>
      <c r="W48" s="86"/>
      <c r="X48" s="86"/>
    </row>
    <row r="49" spans="1:24" s="87" customFormat="1" ht="11.1" customHeight="1">
      <c r="A49" s="69">
        <f>IF(B49&lt;&gt;"",COUNTA($B$20:B49),"")</f>
        <v>30</v>
      </c>
      <c r="B49" s="78" t="s">
        <v>82</v>
      </c>
      <c r="C49" s="111">
        <v>210</v>
      </c>
      <c r="D49" s="111">
        <v>46</v>
      </c>
      <c r="E49" s="111">
        <v>102</v>
      </c>
      <c r="F49" s="111">
        <v>0</v>
      </c>
      <c r="G49" s="111">
        <v>31</v>
      </c>
      <c r="H49" s="111">
        <v>30</v>
      </c>
      <c r="I49" s="111">
        <v>0</v>
      </c>
      <c r="J49" s="111">
        <v>30</v>
      </c>
      <c r="K49" s="111">
        <v>0</v>
      </c>
      <c r="L49" s="111">
        <v>0</v>
      </c>
      <c r="M49" s="111">
        <v>1</v>
      </c>
      <c r="N49" s="111">
        <v>0</v>
      </c>
      <c r="O49" s="86"/>
      <c r="P49" s="86"/>
      <c r="Q49" s="86"/>
      <c r="R49" s="86"/>
      <c r="S49" s="86"/>
      <c r="T49" s="86"/>
      <c r="U49" s="86"/>
      <c r="V49" s="86"/>
      <c r="W49" s="86"/>
      <c r="X49" s="86"/>
    </row>
    <row r="50" spans="1:24" s="71" customFormat="1" ht="18.95" customHeight="1">
      <c r="A50" s="70">
        <f>IF(B50&lt;&gt;"",COUNTA($B$20:B50),"")</f>
        <v>31</v>
      </c>
      <c r="B50" s="80" t="s">
        <v>101</v>
      </c>
      <c r="C50" s="113">
        <v>107145</v>
      </c>
      <c r="D50" s="113">
        <v>21266</v>
      </c>
      <c r="E50" s="113">
        <v>5079</v>
      </c>
      <c r="F50" s="113">
        <v>3684</v>
      </c>
      <c r="G50" s="113">
        <v>169</v>
      </c>
      <c r="H50" s="113">
        <v>1637</v>
      </c>
      <c r="I50" s="113">
        <v>156</v>
      </c>
      <c r="J50" s="113">
        <v>1480</v>
      </c>
      <c r="K50" s="113">
        <v>948</v>
      </c>
      <c r="L50" s="113">
        <v>22021</v>
      </c>
      <c r="M50" s="113">
        <v>24218</v>
      </c>
      <c r="N50" s="113">
        <v>28123</v>
      </c>
      <c r="O50" s="85"/>
      <c r="P50" s="85"/>
      <c r="Q50" s="85"/>
      <c r="R50" s="85"/>
      <c r="S50" s="85"/>
      <c r="T50" s="85"/>
      <c r="U50" s="85"/>
      <c r="V50" s="85"/>
      <c r="W50" s="85"/>
      <c r="X50" s="85"/>
    </row>
    <row r="51" spans="1:24" s="71" customFormat="1" ht="18.95" customHeight="1">
      <c r="A51" s="70">
        <f>IF(B51&lt;&gt;"",COUNTA($B$20:B51),"")</f>
        <v>32</v>
      </c>
      <c r="B51" s="80" t="s">
        <v>102</v>
      </c>
      <c r="C51" s="113">
        <v>712550</v>
      </c>
      <c r="D51" s="113">
        <v>42944</v>
      </c>
      <c r="E51" s="113">
        <v>17807</v>
      </c>
      <c r="F51" s="113">
        <v>5925</v>
      </c>
      <c r="G51" s="113">
        <v>1766</v>
      </c>
      <c r="H51" s="113">
        <v>182147</v>
      </c>
      <c r="I51" s="113">
        <v>111307</v>
      </c>
      <c r="J51" s="113">
        <v>70840</v>
      </c>
      <c r="K51" s="113">
        <v>6058</v>
      </c>
      <c r="L51" s="113">
        <v>34440</v>
      </c>
      <c r="M51" s="113">
        <v>45124</v>
      </c>
      <c r="N51" s="113">
        <v>376340</v>
      </c>
      <c r="O51" s="85"/>
      <c r="P51" s="85"/>
      <c r="Q51" s="85"/>
      <c r="R51" s="85"/>
      <c r="S51" s="85"/>
      <c r="T51" s="85"/>
      <c r="U51" s="85"/>
      <c r="V51" s="85"/>
      <c r="W51" s="85"/>
      <c r="X51" s="85"/>
    </row>
    <row r="52" spans="1:24" s="71" customFormat="1" ht="18.95" customHeight="1">
      <c r="A52" s="70">
        <f>IF(B52&lt;&gt;"",COUNTA($B$20:B52),"")</f>
        <v>33</v>
      </c>
      <c r="B52" s="80" t="s">
        <v>103</v>
      </c>
      <c r="C52" s="113">
        <v>21646</v>
      </c>
      <c r="D52" s="113">
        <v>-64462</v>
      </c>
      <c r="E52" s="113">
        <v>-27590</v>
      </c>
      <c r="F52" s="113">
        <v>-58318</v>
      </c>
      <c r="G52" s="113">
        <v>-6366</v>
      </c>
      <c r="H52" s="113">
        <v>-119469</v>
      </c>
      <c r="I52" s="113">
        <v>-38770</v>
      </c>
      <c r="J52" s="113">
        <v>-80699</v>
      </c>
      <c r="K52" s="113">
        <v>-19524</v>
      </c>
      <c r="L52" s="113">
        <v>-43599</v>
      </c>
      <c r="M52" s="113">
        <v>-8694</v>
      </c>
      <c r="N52" s="113">
        <v>369667</v>
      </c>
      <c r="O52" s="85"/>
      <c r="P52" s="85"/>
      <c r="Q52" s="85"/>
      <c r="R52" s="85"/>
      <c r="S52" s="85"/>
      <c r="T52" s="85"/>
      <c r="U52" s="85"/>
      <c r="V52" s="85"/>
      <c r="W52" s="85"/>
      <c r="X52" s="85"/>
    </row>
    <row r="53" spans="1:24" s="87" customFormat="1" ht="24.95" customHeight="1">
      <c r="A53" s="69">
        <f>IF(B53&lt;&gt;"",COUNTA($B$20:B53),"")</f>
        <v>34</v>
      </c>
      <c r="B53" s="81" t="s">
        <v>104</v>
      </c>
      <c r="C53" s="112">
        <v>43101</v>
      </c>
      <c r="D53" s="112">
        <v>-68522</v>
      </c>
      <c r="E53" s="112">
        <v>-18229</v>
      </c>
      <c r="F53" s="112">
        <v>-44392</v>
      </c>
      <c r="G53" s="112">
        <v>-6292</v>
      </c>
      <c r="H53" s="112">
        <v>-116924</v>
      </c>
      <c r="I53" s="112">
        <v>-38760</v>
      </c>
      <c r="J53" s="112">
        <v>-78164</v>
      </c>
      <c r="K53" s="112">
        <v>-11962</v>
      </c>
      <c r="L53" s="112">
        <v>-30472</v>
      </c>
      <c r="M53" s="112">
        <v>-5150</v>
      </c>
      <c r="N53" s="112">
        <v>345044</v>
      </c>
      <c r="O53" s="86"/>
      <c r="P53" s="86"/>
      <c r="Q53" s="86"/>
      <c r="R53" s="86"/>
      <c r="S53" s="86"/>
      <c r="T53" s="86"/>
      <c r="U53" s="86"/>
      <c r="V53" s="86"/>
      <c r="W53" s="86"/>
      <c r="X53" s="86"/>
    </row>
    <row r="54" spans="1:24" s="87" customFormat="1" ht="15" customHeight="1">
      <c r="A54" s="69">
        <f>IF(B54&lt;&gt;"",COUNTA($B$20:B54),"")</f>
        <v>35</v>
      </c>
      <c r="B54" s="78" t="s">
        <v>105</v>
      </c>
      <c r="C54" s="111">
        <v>16967</v>
      </c>
      <c r="D54" s="111">
        <v>0</v>
      </c>
      <c r="E54" s="111">
        <v>0</v>
      </c>
      <c r="F54" s="111">
        <v>0</v>
      </c>
      <c r="G54" s="111">
        <v>0</v>
      </c>
      <c r="H54" s="111">
        <v>400</v>
      </c>
      <c r="I54" s="111">
        <v>0</v>
      </c>
      <c r="J54" s="111">
        <v>400</v>
      </c>
      <c r="K54" s="111">
        <v>0</v>
      </c>
      <c r="L54" s="111">
        <v>0</v>
      </c>
      <c r="M54" s="111">
        <v>0</v>
      </c>
      <c r="N54" s="111">
        <v>16567</v>
      </c>
      <c r="O54" s="86"/>
      <c r="P54" s="86"/>
      <c r="Q54" s="86"/>
      <c r="R54" s="86"/>
      <c r="S54" s="86"/>
      <c r="T54" s="86"/>
      <c r="U54" s="86"/>
      <c r="V54" s="86"/>
      <c r="W54" s="86"/>
      <c r="X54" s="86"/>
    </row>
    <row r="55" spans="1:24" ht="11.1" customHeight="1">
      <c r="A55" s="69">
        <f>IF(B55&lt;&gt;"",COUNTA($B$20:B55),"")</f>
        <v>36</v>
      </c>
      <c r="B55" s="78" t="s">
        <v>106</v>
      </c>
      <c r="C55" s="111">
        <v>22460</v>
      </c>
      <c r="D55" s="111">
        <v>189</v>
      </c>
      <c r="E55" s="111">
        <v>8</v>
      </c>
      <c r="F55" s="111">
        <v>261</v>
      </c>
      <c r="G55" s="111">
        <v>0</v>
      </c>
      <c r="H55" s="111">
        <v>52</v>
      </c>
      <c r="I55" s="111">
        <v>0</v>
      </c>
      <c r="J55" s="111">
        <v>52</v>
      </c>
      <c r="K55" s="111">
        <v>0</v>
      </c>
      <c r="L55" s="111">
        <v>265</v>
      </c>
      <c r="M55" s="111">
        <v>5</v>
      </c>
      <c r="N55" s="111">
        <v>21681</v>
      </c>
    </row>
    <row r="56" spans="1:24"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4" s="71" customFormat="1" ht="11.1" customHeight="1">
      <c r="A57" s="69">
        <f>IF(B57&lt;&gt;"",COUNTA($B$20:B57),"")</f>
        <v>37</v>
      </c>
      <c r="B57" s="78" t="s">
        <v>78</v>
      </c>
      <c r="C57" s="114">
        <v>705.61</v>
      </c>
      <c r="D57" s="114">
        <v>256.70999999999998</v>
      </c>
      <c r="E57" s="114">
        <v>87.18</v>
      </c>
      <c r="F57" s="114">
        <v>37.99</v>
      </c>
      <c r="G57" s="114">
        <v>23.41</v>
      </c>
      <c r="H57" s="114">
        <v>169.88</v>
      </c>
      <c r="I57" s="114">
        <v>75.290000000000006</v>
      </c>
      <c r="J57" s="114">
        <v>94.59</v>
      </c>
      <c r="K57" s="114">
        <v>31.83</v>
      </c>
      <c r="L57" s="114">
        <v>67.260000000000005</v>
      </c>
      <c r="M57" s="114">
        <v>31.35</v>
      </c>
      <c r="N57" s="114">
        <v>0</v>
      </c>
      <c r="O57" s="85"/>
      <c r="P57" s="85"/>
      <c r="Q57" s="85"/>
      <c r="R57" s="85"/>
      <c r="S57" s="85"/>
      <c r="T57" s="85"/>
      <c r="U57" s="85"/>
      <c r="V57" s="85"/>
      <c r="W57" s="85"/>
      <c r="X57" s="85"/>
    </row>
    <row r="58" spans="1:24" s="71" customFormat="1" ht="11.1" customHeight="1">
      <c r="A58" s="69">
        <f>IF(B58&lt;&gt;"",COUNTA($B$20:B58),"")</f>
        <v>38</v>
      </c>
      <c r="B58" s="78" t="s">
        <v>79</v>
      </c>
      <c r="C58" s="114">
        <v>463.2</v>
      </c>
      <c r="D58" s="114">
        <v>115.66</v>
      </c>
      <c r="E58" s="114">
        <v>33.659999999999997</v>
      </c>
      <c r="F58" s="114">
        <v>131.68</v>
      </c>
      <c r="G58" s="114">
        <v>6.48</v>
      </c>
      <c r="H58" s="114">
        <v>45.92</v>
      </c>
      <c r="I58" s="114">
        <v>31.85</v>
      </c>
      <c r="J58" s="114">
        <v>14.07</v>
      </c>
      <c r="K58" s="114">
        <v>23.92</v>
      </c>
      <c r="L58" s="114">
        <v>77.81</v>
      </c>
      <c r="M58" s="114">
        <v>28.06</v>
      </c>
      <c r="N58" s="114">
        <v>0</v>
      </c>
      <c r="O58" s="85"/>
      <c r="P58" s="85"/>
      <c r="Q58" s="85"/>
      <c r="R58" s="85"/>
      <c r="S58" s="85"/>
      <c r="T58" s="85"/>
      <c r="U58" s="85"/>
      <c r="V58" s="85"/>
      <c r="W58" s="85"/>
      <c r="X58" s="85"/>
    </row>
    <row r="59" spans="1:24" s="71" customFormat="1" ht="21.6" customHeight="1">
      <c r="A59" s="69">
        <f>IF(B59&lt;&gt;"",COUNTA($B$20:B59),"")</f>
        <v>39</v>
      </c>
      <c r="B59" s="79" t="s">
        <v>638</v>
      </c>
      <c r="C59" s="114">
        <v>655.16</v>
      </c>
      <c r="D59" s="114">
        <v>0</v>
      </c>
      <c r="E59" s="114">
        <v>0</v>
      </c>
      <c r="F59" s="114">
        <v>0</v>
      </c>
      <c r="G59" s="114">
        <v>0</v>
      </c>
      <c r="H59" s="114">
        <v>655.16</v>
      </c>
      <c r="I59" s="114">
        <v>551.5</v>
      </c>
      <c r="J59" s="114">
        <v>103.66</v>
      </c>
      <c r="K59" s="114">
        <v>0</v>
      </c>
      <c r="L59" s="114">
        <v>0</v>
      </c>
      <c r="M59" s="114">
        <v>0</v>
      </c>
      <c r="N59" s="114">
        <v>0</v>
      </c>
      <c r="O59" s="85"/>
      <c r="P59" s="85"/>
      <c r="Q59" s="85"/>
      <c r="R59" s="85"/>
      <c r="S59" s="85"/>
      <c r="T59" s="85"/>
      <c r="U59" s="85"/>
      <c r="V59" s="85"/>
      <c r="W59" s="85"/>
      <c r="X59" s="85"/>
    </row>
    <row r="60" spans="1:24" s="71" customFormat="1" ht="11.1" customHeight="1">
      <c r="A60" s="69">
        <f>IF(B60&lt;&gt;"",COUNTA($B$20:B60),"")</f>
        <v>40</v>
      </c>
      <c r="B60" s="78" t="s">
        <v>80</v>
      </c>
      <c r="C60" s="114">
        <v>4.84</v>
      </c>
      <c r="D60" s="114">
        <v>0.41</v>
      </c>
      <c r="E60" s="114">
        <v>0</v>
      </c>
      <c r="F60" s="114">
        <v>0.09</v>
      </c>
      <c r="G60" s="114">
        <v>0</v>
      </c>
      <c r="H60" s="114">
        <v>0.11</v>
      </c>
      <c r="I60" s="114">
        <v>0</v>
      </c>
      <c r="J60" s="114">
        <v>0.11</v>
      </c>
      <c r="K60" s="114">
        <v>0</v>
      </c>
      <c r="L60" s="114">
        <v>0.04</v>
      </c>
      <c r="M60" s="114">
        <v>0</v>
      </c>
      <c r="N60" s="114">
        <v>4.1900000000000004</v>
      </c>
      <c r="O60" s="85"/>
      <c r="P60" s="85"/>
      <c r="Q60" s="85"/>
      <c r="R60" s="85"/>
      <c r="S60" s="85"/>
      <c r="T60" s="85"/>
      <c r="U60" s="85"/>
      <c r="V60" s="85"/>
      <c r="W60" s="85"/>
      <c r="X60" s="85"/>
    </row>
    <row r="61" spans="1:24" s="71" customFormat="1" ht="11.1" customHeight="1">
      <c r="A61" s="69">
        <f>IF(B61&lt;&gt;"",COUNTA($B$20:B61),"")</f>
        <v>41</v>
      </c>
      <c r="B61" s="78" t="s">
        <v>81</v>
      </c>
      <c r="C61" s="114">
        <v>1595.42</v>
      </c>
      <c r="D61" s="114">
        <v>83.82</v>
      </c>
      <c r="E61" s="114">
        <v>22.3</v>
      </c>
      <c r="F61" s="114">
        <v>94.84</v>
      </c>
      <c r="G61" s="114">
        <v>6.76</v>
      </c>
      <c r="H61" s="114">
        <v>710.28</v>
      </c>
      <c r="I61" s="114">
        <v>31.03</v>
      </c>
      <c r="J61" s="114">
        <v>679.25</v>
      </c>
      <c r="K61" s="114">
        <v>24.35</v>
      </c>
      <c r="L61" s="114">
        <v>53.03</v>
      </c>
      <c r="M61" s="114">
        <v>60.67</v>
      </c>
      <c r="N61" s="114">
        <v>539.38</v>
      </c>
      <c r="O61" s="85"/>
      <c r="P61" s="85"/>
      <c r="Q61" s="85"/>
      <c r="R61" s="85"/>
      <c r="S61" s="85"/>
      <c r="T61" s="85"/>
      <c r="U61" s="85"/>
      <c r="V61" s="85"/>
      <c r="W61" s="85"/>
      <c r="X61" s="85"/>
    </row>
    <row r="62" spans="1:24" s="71" customFormat="1" ht="11.1" customHeight="1">
      <c r="A62" s="69">
        <f>IF(B62&lt;&gt;"",COUNTA($B$20:B62),"")</f>
        <v>42</v>
      </c>
      <c r="B62" s="78" t="s">
        <v>82</v>
      </c>
      <c r="C62" s="114">
        <v>840.17</v>
      </c>
      <c r="D62" s="114">
        <v>42.09</v>
      </c>
      <c r="E62" s="114">
        <v>0.89</v>
      </c>
      <c r="F62" s="114">
        <v>50.29</v>
      </c>
      <c r="G62" s="114">
        <v>0.39</v>
      </c>
      <c r="H62" s="114">
        <v>214.49</v>
      </c>
      <c r="I62" s="114">
        <v>0.75</v>
      </c>
      <c r="J62" s="114">
        <v>213.74</v>
      </c>
      <c r="K62" s="114">
        <v>1.65</v>
      </c>
      <c r="L62" s="114">
        <v>1.04</v>
      </c>
      <c r="M62" s="114">
        <v>0.34</v>
      </c>
      <c r="N62" s="114">
        <v>528.99</v>
      </c>
      <c r="O62" s="85"/>
      <c r="P62" s="85"/>
      <c r="Q62" s="85"/>
      <c r="R62" s="85"/>
      <c r="S62" s="85"/>
      <c r="T62" s="85"/>
      <c r="U62" s="85"/>
      <c r="V62" s="85"/>
      <c r="W62" s="85"/>
      <c r="X62" s="85"/>
    </row>
    <row r="63" spans="1:24" s="71" customFormat="1" ht="18.95" customHeight="1">
      <c r="A63" s="70">
        <f>IF(B63&lt;&gt;"",COUNTA($B$20:B63),"")</f>
        <v>43</v>
      </c>
      <c r="B63" s="80" t="s">
        <v>83</v>
      </c>
      <c r="C63" s="115">
        <v>2584.06</v>
      </c>
      <c r="D63" s="115">
        <v>414.52</v>
      </c>
      <c r="E63" s="115">
        <v>142.26</v>
      </c>
      <c r="F63" s="115">
        <v>214.3</v>
      </c>
      <c r="G63" s="115">
        <v>36.25</v>
      </c>
      <c r="H63" s="115">
        <v>1366.86</v>
      </c>
      <c r="I63" s="115">
        <v>688.92</v>
      </c>
      <c r="J63" s="115">
        <v>677.94</v>
      </c>
      <c r="K63" s="115">
        <v>78.45</v>
      </c>
      <c r="L63" s="115">
        <v>197.11</v>
      </c>
      <c r="M63" s="115">
        <v>119.74</v>
      </c>
      <c r="N63" s="115">
        <v>14.58</v>
      </c>
      <c r="O63" s="85"/>
      <c r="P63" s="85"/>
      <c r="Q63" s="85"/>
      <c r="R63" s="85"/>
      <c r="S63" s="85"/>
      <c r="T63" s="85"/>
      <c r="U63" s="85"/>
      <c r="V63" s="85"/>
      <c r="W63" s="85"/>
      <c r="X63" s="85"/>
    </row>
    <row r="64" spans="1:24" s="71" customFormat="1" ht="21.6" customHeight="1">
      <c r="A64" s="69">
        <f>IF(B64&lt;&gt;"",COUNTA($B$20:B64),"")</f>
        <v>44</v>
      </c>
      <c r="B64" s="79" t="s">
        <v>84</v>
      </c>
      <c r="C64" s="114">
        <v>560.21</v>
      </c>
      <c r="D64" s="114">
        <v>79</v>
      </c>
      <c r="E64" s="114">
        <v>64.78</v>
      </c>
      <c r="F64" s="114">
        <v>80.91</v>
      </c>
      <c r="G64" s="114">
        <v>1.1200000000000001</v>
      </c>
      <c r="H64" s="114">
        <v>18.079999999999998</v>
      </c>
      <c r="I64" s="114">
        <v>0.44</v>
      </c>
      <c r="J64" s="114">
        <v>17.64</v>
      </c>
      <c r="K64" s="114">
        <v>38.33</v>
      </c>
      <c r="L64" s="114">
        <v>151.49</v>
      </c>
      <c r="M64" s="114">
        <v>126.5</v>
      </c>
      <c r="N64" s="114">
        <v>0</v>
      </c>
      <c r="O64" s="85"/>
      <c r="P64" s="85"/>
      <c r="Q64" s="85"/>
      <c r="R64" s="85"/>
      <c r="S64" s="85"/>
      <c r="T64" s="85"/>
      <c r="U64" s="85"/>
      <c r="V64" s="85"/>
      <c r="W64" s="85"/>
      <c r="X64" s="85"/>
    </row>
    <row r="65" spans="1:24" s="71" customFormat="1" ht="11.1" customHeight="1">
      <c r="A65" s="69">
        <f>IF(B65&lt;&gt;"",COUNTA($B$20:B65),"")</f>
        <v>45</v>
      </c>
      <c r="B65" s="78" t="s">
        <v>85</v>
      </c>
      <c r="C65" s="114">
        <v>317.39</v>
      </c>
      <c r="D65" s="114">
        <v>29.22</v>
      </c>
      <c r="E65" s="114">
        <v>42.52</v>
      </c>
      <c r="F65" s="114">
        <v>67.88</v>
      </c>
      <c r="G65" s="114">
        <v>0.12</v>
      </c>
      <c r="H65" s="114">
        <v>13.89</v>
      </c>
      <c r="I65" s="114">
        <v>0.12</v>
      </c>
      <c r="J65" s="114">
        <v>13.77</v>
      </c>
      <c r="K65" s="114">
        <v>16.899999999999999</v>
      </c>
      <c r="L65" s="114">
        <v>130.41999999999999</v>
      </c>
      <c r="M65" s="114">
        <v>16.45</v>
      </c>
      <c r="N65" s="114">
        <v>0</v>
      </c>
      <c r="O65" s="85"/>
      <c r="P65" s="85"/>
      <c r="Q65" s="85"/>
      <c r="R65" s="85"/>
      <c r="S65" s="85"/>
      <c r="T65" s="85"/>
      <c r="U65" s="85"/>
      <c r="V65" s="85"/>
      <c r="W65" s="85"/>
      <c r="X65" s="85"/>
    </row>
    <row r="66" spans="1:24"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row>
    <row r="67" spans="1:24" s="71" customFormat="1" ht="11.1" customHeight="1">
      <c r="A67" s="69">
        <f>IF(B67&lt;&gt;"",COUNTA($B$20:B67),"")</f>
        <v>47</v>
      </c>
      <c r="B67" s="78" t="s">
        <v>87</v>
      </c>
      <c r="C67" s="114">
        <v>31.74</v>
      </c>
      <c r="D67" s="114">
        <v>0.28000000000000003</v>
      </c>
      <c r="E67" s="114">
        <v>2.0499999999999998</v>
      </c>
      <c r="F67" s="114">
        <v>0.02</v>
      </c>
      <c r="G67" s="114">
        <v>0.14000000000000001</v>
      </c>
      <c r="H67" s="114">
        <v>1.27</v>
      </c>
      <c r="I67" s="114">
        <v>0.32</v>
      </c>
      <c r="J67" s="114">
        <v>0.95</v>
      </c>
      <c r="K67" s="114">
        <v>0.78</v>
      </c>
      <c r="L67" s="114">
        <v>10.029999999999999</v>
      </c>
      <c r="M67" s="114">
        <v>1.08</v>
      </c>
      <c r="N67" s="114">
        <v>16.079999999999998</v>
      </c>
      <c r="O67" s="85"/>
      <c r="P67" s="85"/>
      <c r="Q67" s="85"/>
      <c r="R67" s="85"/>
      <c r="S67" s="85"/>
      <c r="T67" s="85"/>
      <c r="U67" s="85"/>
      <c r="V67" s="85"/>
      <c r="W67" s="85"/>
      <c r="X67" s="85"/>
    </row>
    <row r="68" spans="1:24" s="71" customFormat="1" ht="11.1" customHeight="1">
      <c r="A68" s="69">
        <f>IF(B68&lt;&gt;"",COUNTA($B$20:B68),"")</f>
        <v>48</v>
      </c>
      <c r="B68" s="78" t="s">
        <v>82</v>
      </c>
      <c r="C68" s="114">
        <v>0.96</v>
      </c>
      <c r="D68" s="114">
        <v>0.21</v>
      </c>
      <c r="E68" s="114">
        <v>0.47</v>
      </c>
      <c r="F68" s="114">
        <v>0</v>
      </c>
      <c r="G68" s="114">
        <v>0.14000000000000001</v>
      </c>
      <c r="H68" s="114">
        <v>0.14000000000000001</v>
      </c>
      <c r="I68" s="114">
        <v>0</v>
      </c>
      <c r="J68" s="114">
        <v>0.14000000000000001</v>
      </c>
      <c r="K68" s="114">
        <v>0</v>
      </c>
      <c r="L68" s="114">
        <v>0</v>
      </c>
      <c r="M68" s="114">
        <v>0</v>
      </c>
      <c r="N68" s="114">
        <v>0</v>
      </c>
      <c r="O68" s="85"/>
      <c r="P68" s="85"/>
      <c r="Q68" s="85"/>
      <c r="R68" s="85"/>
      <c r="S68" s="85"/>
      <c r="T68" s="85"/>
      <c r="U68" s="85"/>
      <c r="V68" s="85"/>
      <c r="W68" s="85"/>
      <c r="X68" s="85"/>
    </row>
    <row r="69" spans="1:24" s="71" customFormat="1" ht="18.95" customHeight="1">
      <c r="A69" s="70">
        <f>IF(B69&lt;&gt;"",COUNTA($B$20:B69),"")</f>
        <v>49</v>
      </c>
      <c r="B69" s="80" t="s">
        <v>88</v>
      </c>
      <c r="C69" s="115">
        <v>590.98</v>
      </c>
      <c r="D69" s="115">
        <v>79.069999999999993</v>
      </c>
      <c r="E69" s="115">
        <v>66.36</v>
      </c>
      <c r="F69" s="115">
        <v>80.930000000000007</v>
      </c>
      <c r="G69" s="115">
        <v>1.1200000000000001</v>
      </c>
      <c r="H69" s="115">
        <v>19.22</v>
      </c>
      <c r="I69" s="115">
        <v>0.76</v>
      </c>
      <c r="J69" s="115">
        <v>18.46</v>
      </c>
      <c r="K69" s="115">
        <v>39.11</v>
      </c>
      <c r="L69" s="115">
        <v>161.52000000000001</v>
      </c>
      <c r="M69" s="115">
        <v>127.58</v>
      </c>
      <c r="N69" s="115">
        <v>16.079999999999998</v>
      </c>
      <c r="O69" s="85"/>
      <c r="P69" s="85"/>
      <c r="Q69" s="85"/>
      <c r="R69" s="85"/>
      <c r="S69" s="85"/>
      <c r="T69" s="85"/>
      <c r="U69" s="85"/>
      <c r="V69" s="85"/>
      <c r="W69" s="85"/>
      <c r="X69" s="85"/>
    </row>
    <row r="70" spans="1:24" s="71" customFormat="1" ht="18.95" customHeight="1">
      <c r="A70" s="70">
        <f>IF(B70&lt;&gt;"",COUNTA($B$20:B70),"")</f>
        <v>50</v>
      </c>
      <c r="B70" s="80" t="s">
        <v>89</v>
      </c>
      <c r="C70" s="115">
        <v>3175.05</v>
      </c>
      <c r="D70" s="115">
        <v>493.59</v>
      </c>
      <c r="E70" s="115">
        <v>208.62</v>
      </c>
      <c r="F70" s="115">
        <v>295.23</v>
      </c>
      <c r="G70" s="115">
        <v>37.369999999999997</v>
      </c>
      <c r="H70" s="115">
        <v>1386.08</v>
      </c>
      <c r="I70" s="115">
        <v>689.68</v>
      </c>
      <c r="J70" s="115">
        <v>696.4</v>
      </c>
      <c r="K70" s="115">
        <v>117.56</v>
      </c>
      <c r="L70" s="115">
        <v>358.63</v>
      </c>
      <c r="M70" s="115">
        <v>247.32</v>
      </c>
      <c r="N70" s="115">
        <v>30.67</v>
      </c>
      <c r="O70" s="85"/>
      <c r="P70" s="85"/>
      <c r="Q70" s="85"/>
      <c r="R70" s="85"/>
      <c r="S70" s="85"/>
      <c r="T70" s="85"/>
      <c r="U70" s="85"/>
      <c r="V70" s="85"/>
      <c r="W70" s="85"/>
      <c r="X70" s="85"/>
    </row>
    <row r="71" spans="1:24" s="71" customFormat="1" ht="11.1" customHeight="1">
      <c r="A71" s="69">
        <f>IF(B71&lt;&gt;"",COUNTA($B$20:B71),"")</f>
        <v>51</v>
      </c>
      <c r="B71" s="78" t="s">
        <v>90</v>
      </c>
      <c r="C71" s="114">
        <v>840.33</v>
      </c>
      <c r="D71" s="114">
        <v>0</v>
      </c>
      <c r="E71" s="114">
        <v>0</v>
      </c>
      <c r="F71" s="114">
        <v>0</v>
      </c>
      <c r="G71" s="114">
        <v>0</v>
      </c>
      <c r="H71" s="114">
        <v>0</v>
      </c>
      <c r="I71" s="114">
        <v>0</v>
      </c>
      <c r="J71" s="114">
        <v>0</v>
      </c>
      <c r="K71" s="114">
        <v>0</v>
      </c>
      <c r="L71" s="114">
        <v>0</v>
      </c>
      <c r="M71" s="114">
        <v>0</v>
      </c>
      <c r="N71" s="114">
        <v>840.33</v>
      </c>
      <c r="O71" s="85"/>
      <c r="P71" s="85"/>
      <c r="Q71" s="85"/>
      <c r="R71" s="85"/>
      <c r="S71" s="85"/>
      <c r="T71" s="85"/>
      <c r="U71" s="85"/>
      <c r="V71" s="85"/>
      <c r="W71" s="85"/>
      <c r="X71" s="85"/>
    </row>
    <row r="72" spans="1:24" s="71" customFormat="1" ht="11.1" customHeight="1">
      <c r="A72" s="69">
        <f>IF(B72&lt;&gt;"",COUNTA($B$20:B72),"")</f>
        <v>52</v>
      </c>
      <c r="B72" s="78" t="s">
        <v>91</v>
      </c>
      <c r="C72" s="114">
        <v>319.25</v>
      </c>
      <c r="D72" s="114">
        <v>0</v>
      </c>
      <c r="E72" s="114">
        <v>0</v>
      </c>
      <c r="F72" s="114">
        <v>0</v>
      </c>
      <c r="G72" s="114">
        <v>0</v>
      </c>
      <c r="H72" s="114">
        <v>0</v>
      </c>
      <c r="I72" s="114">
        <v>0</v>
      </c>
      <c r="J72" s="114">
        <v>0</v>
      </c>
      <c r="K72" s="114">
        <v>0</v>
      </c>
      <c r="L72" s="114">
        <v>0</v>
      </c>
      <c r="M72" s="114">
        <v>0</v>
      </c>
      <c r="N72" s="114">
        <v>319.25</v>
      </c>
      <c r="O72" s="85"/>
      <c r="P72" s="85"/>
      <c r="Q72" s="85"/>
      <c r="R72" s="85"/>
      <c r="S72" s="85"/>
      <c r="T72" s="85"/>
      <c r="U72" s="85"/>
      <c r="V72" s="85"/>
      <c r="W72" s="85"/>
      <c r="X72" s="85"/>
    </row>
    <row r="73" spans="1:24" s="71" customFormat="1" ht="11.1" customHeight="1">
      <c r="A73" s="69">
        <f>IF(B73&lt;&gt;"",COUNTA($B$20:B73),"")</f>
        <v>53</v>
      </c>
      <c r="B73" s="78" t="s">
        <v>107</v>
      </c>
      <c r="C73" s="114">
        <v>332.81</v>
      </c>
      <c r="D73" s="114">
        <v>0</v>
      </c>
      <c r="E73" s="114">
        <v>0</v>
      </c>
      <c r="F73" s="114">
        <v>0</v>
      </c>
      <c r="G73" s="114">
        <v>0</v>
      </c>
      <c r="H73" s="114">
        <v>0</v>
      </c>
      <c r="I73" s="114">
        <v>0</v>
      </c>
      <c r="J73" s="114">
        <v>0</v>
      </c>
      <c r="K73" s="114">
        <v>0</v>
      </c>
      <c r="L73" s="114">
        <v>0</v>
      </c>
      <c r="M73" s="114">
        <v>0</v>
      </c>
      <c r="N73" s="114">
        <v>332.81</v>
      </c>
      <c r="O73" s="85"/>
      <c r="P73" s="85"/>
      <c r="Q73" s="85"/>
      <c r="R73" s="85"/>
      <c r="S73" s="85"/>
      <c r="T73" s="85"/>
      <c r="U73" s="85"/>
      <c r="V73" s="85"/>
      <c r="W73" s="85"/>
      <c r="X73" s="85"/>
    </row>
    <row r="74" spans="1:24" s="71" customFormat="1" ht="11.1" customHeight="1">
      <c r="A74" s="69">
        <f>IF(B74&lt;&gt;"",COUNTA($B$20:B74),"")</f>
        <v>54</v>
      </c>
      <c r="B74" s="78" t="s">
        <v>108</v>
      </c>
      <c r="C74" s="114">
        <v>113.38</v>
      </c>
      <c r="D74" s="114">
        <v>0</v>
      </c>
      <c r="E74" s="114">
        <v>0</v>
      </c>
      <c r="F74" s="114">
        <v>0</v>
      </c>
      <c r="G74" s="114">
        <v>0</v>
      </c>
      <c r="H74" s="114">
        <v>0</v>
      </c>
      <c r="I74" s="114">
        <v>0</v>
      </c>
      <c r="J74" s="114">
        <v>0</v>
      </c>
      <c r="K74" s="114">
        <v>0</v>
      </c>
      <c r="L74" s="114">
        <v>0</v>
      </c>
      <c r="M74" s="114">
        <v>0</v>
      </c>
      <c r="N74" s="114">
        <v>113.38</v>
      </c>
      <c r="O74" s="85"/>
      <c r="P74" s="85"/>
      <c r="Q74" s="85"/>
      <c r="R74" s="85"/>
      <c r="S74" s="85"/>
      <c r="T74" s="85"/>
      <c r="U74" s="85"/>
      <c r="V74" s="85"/>
      <c r="W74" s="85"/>
      <c r="X74" s="85"/>
    </row>
    <row r="75" spans="1:24" s="71" customFormat="1" ht="11.1" customHeight="1">
      <c r="A75" s="69">
        <f>IF(B75&lt;&gt;"",COUNTA($B$20:B75),"")</f>
        <v>55</v>
      </c>
      <c r="B75" s="78" t="s">
        <v>28</v>
      </c>
      <c r="C75" s="114">
        <v>522.79999999999995</v>
      </c>
      <c r="D75" s="114">
        <v>0</v>
      </c>
      <c r="E75" s="114">
        <v>0</v>
      </c>
      <c r="F75" s="114">
        <v>0</v>
      </c>
      <c r="G75" s="114">
        <v>0</v>
      </c>
      <c r="H75" s="114">
        <v>0</v>
      </c>
      <c r="I75" s="114">
        <v>0</v>
      </c>
      <c r="J75" s="114">
        <v>0</v>
      </c>
      <c r="K75" s="114">
        <v>0</v>
      </c>
      <c r="L75" s="114">
        <v>0</v>
      </c>
      <c r="M75" s="114">
        <v>0</v>
      </c>
      <c r="N75" s="114">
        <v>522.79999999999995</v>
      </c>
      <c r="O75" s="85"/>
      <c r="P75" s="85"/>
      <c r="Q75" s="85"/>
      <c r="R75" s="85"/>
      <c r="S75" s="85"/>
      <c r="T75" s="85"/>
      <c r="U75" s="85"/>
      <c r="V75" s="85"/>
      <c r="W75" s="85"/>
      <c r="X75" s="85"/>
    </row>
    <row r="76" spans="1:24" s="71" customFormat="1" ht="21.6" customHeight="1">
      <c r="A76" s="69">
        <f>IF(B76&lt;&gt;"",COUNTA($B$20:B76),"")</f>
        <v>56</v>
      </c>
      <c r="B76" s="79" t="s">
        <v>92</v>
      </c>
      <c r="C76" s="114">
        <v>214.81</v>
      </c>
      <c r="D76" s="114">
        <v>0</v>
      </c>
      <c r="E76" s="114">
        <v>0</v>
      </c>
      <c r="F76" s="114">
        <v>0</v>
      </c>
      <c r="G76" s="114">
        <v>0</v>
      </c>
      <c r="H76" s="114">
        <v>0</v>
      </c>
      <c r="I76" s="114">
        <v>0</v>
      </c>
      <c r="J76" s="114">
        <v>0</v>
      </c>
      <c r="K76" s="114">
        <v>0</v>
      </c>
      <c r="L76" s="114">
        <v>0</v>
      </c>
      <c r="M76" s="114">
        <v>0</v>
      </c>
      <c r="N76" s="114">
        <v>214.81</v>
      </c>
      <c r="O76" s="85"/>
      <c r="P76" s="85"/>
      <c r="Q76" s="85"/>
      <c r="R76" s="85"/>
      <c r="S76" s="85"/>
      <c r="T76" s="85"/>
      <c r="U76" s="85"/>
      <c r="V76" s="85"/>
      <c r="W76" s="85"/>
      <c r="X76" s="85"/>
    </row>
    <row r="77" spans="1:24" s="71" customFormat="1" ht="21.6" customHeight="1">
      <c r="A77" s="69">
        <f>IF(B77&lt;&gt;"",COUNTA($B$20:B77),"")</f>
        <v>57</v>
      </c>
      <c r="B77" s="79" t="s">
        <v>93</v>
      </c>
      <c r="C77" s="114">
        <v>531.32000000000005</v>
      </c>
      <c r="D77" s="114">
        <v>1.73</v>
      </c>
      <c r="E77" s="114">
        <v>0.27</v>
      </c>
      <c r="F77" s="114">
        <v>3.22</v>
      </c>
      <c r="G77" s="114">
        <v>3.65</v>
      </c>
      <c r="H77" s="114">
        <v>510.73</v>
      </c>
      <c r="I77" s="114">
        <v>233.77</v>
      </c>
      <c r="J77" s="114">
        <v>276.95999999999998</v>
      </c>
      <c r="K77" s="114">
        <v>0.31</v>
      </c>
      <c r="L77" s="114">
        <v>9.32</v>
      </c>
      <c r="M77" s="114">
        <v>2.1</v>
      </c>
      <c r="N77" s="114">
        <v>0</v>
      </c>
      <c r="O77" s="85"/>
      <c r="P77" s="85"/>
      <c r="Q77" s="85"/>
      <c r="R77" s="85"/>
      <c r="S77" s="85"/>
      <c r="T77" s="85"/>
      <c r="U77" s="85"/>
      <c r="V77" s="85"/>
      <c r="W77" s="85"/>
      <c r="X77" s="85"/>
    </row>
    <row r="78" spans="1:24" s="71" customFormat="1" ht="21.6" customHeight="1">
      <c r="A78" s="69">
        <f>IF(B78&lt;&gt;"",COUNTA($B$20:B78),"")</f>
        <v>58</v>
      </c>
      <c r="B78" s="79" t="s">
        <v>94</v>
      </c>
      <c r="C78" s="114">
        <v>82.27</v>
      </c>
      <c r="D78" s="114">
        <v>0.6</v>
      </c>
      <c r="E78" s="114">
        <v>0.05</v>
      </c>
      <c r="F78" s="114">
        <v>0.06</v>
      </c>
      <c r="G78" s="114">
        <v>0.19</v>
      </c>
      <c r="H78" s="114">
        <v>79.650000000000006</v>
      </c>
      <c r="I78" s="114">
        <v>79.400000000000006</v>
      </c>
      <c r="J78" s="114">
        <v>0.25</v>
      </c>
      <c r="K78" s="114">
        <v>0</v>
      </c>
      <c r="L78" s="114">
        <v>0.56000000000000005</v>
      </c>
      <c r="M78" s="114">
        <v>1.17</v>
      </c>
      <c r="N78" s="114">
        <v>0</v>
      </c>
      <c r="O78" s="85"/>
      <c r="P78" s="85"/>
      <c r="Q78" s="85"/>
      <c r="R78" s="85"/>
      <c r="S78" s="85"/>
      <c r="T78" s="85"/>
      <c r="U78" s="85"/>
      <c r="V78" s="85"/>
      <c r="W78" s="85"/>
      <c r="X78" s="85"/>
    </row>
    <row r="79" spans="1:24" s="71" customFormat="1" ht="11.1" customHeight="1">
      <c r="A79" s="69">
        <f>IF(B79&lt;&gt;"",COUNTA($B$20:B79),"")</f>
        <v>59</v>
      </c>
      <c r="B79" s="78" t="s">
        <v>95</v>
      </c>
      <c r="C79" s="114">
        <v>106.07</v>
      </c>
      <c r="D79" s="114">
        <v>0.95</v>
      </c>
      <c r="E79" s="114">
        <v>27.08</v>
      </c>
      <c r="F79" s="114">
        <v>1.4</v>
      </c>
      <c r="G79" s="114">
        <v>2.61</v>
      </c>
      <c r="H79" s="114">
        <v>2.42</v>
      </c>
      <c r="I79" s="114">
        <v>0.02</v>
      </c>
      <c r="J79" s="114">
        <v>2.4</v>
      </c>
      <c r="K79" s="114">
        <v>1.53</v>
      </c>
      <c r="L79" s="114">
        <v>27.64</v>
      </c>
      <c r="M79" s="114">
        <v>42.44</v>
      </c>
      <c r="N79" s="114">
        <v>0</v>
      </c>
      <c r="O79" s="85"/>
      <c r="P79" s="85"/>
      <c r="Q79" s="85"/>
      <c r="R79" s="85"/>
      <c r="S79" s="85"/>
      <c r="T79" s="85"/>
      <c r="U79" s="85"/>
      <c r="V79" s="85"/>
      <c r="W79" s="85"/>
      <c r="X79" s="85"/>
    </row>
    <row r="80" spans="1:24" s="71" customFormat="1" ht="11.1" customHeight="1">
      <c r="A80" s="69">
        <f>IF(B80&lt;&gt;"",COUNTA($B$20:B80),"")</f>
        <v>60</v>
      </c>
      <c r="B80" s="78" t="s">
        <v>96</v>
      </c>
      <c r="C80" s="114">
        <v>1324.7</v>
      </c>
      <c r="D80" s="114">
        <v>138.44</v>
      </c>
      <c r="E80" s="114">
        <v>31.98</v>
      </c>
      <c r="F80" s="114">
        <v>55.91</v>
      </c>
      <c r="G80" s="114">
        <v>1.27</v>
      </c>
      <c r="H80" s="114">
        <v>451.22</v>
      </c>
      <c r="I80" s="114">
        <v>198.35</v>
      </c>
      <c r="J80" s="114">
        <v>252.87</v>
      </c>
      <c r="K80" s="114">
        <v>23.29</v>
      </c>
      <c r="L80" s="114">
        <v>20.6</v>
      </c>
      <c r="M80" s="114">
        <v>50.71</v>
      </c>
      <c r="N80" s="114">
        <v>551.28</v>
      </c>
      <c r="O80" s="85"/>
      <c r="P80" s="85"/>
      <c r="Q80" s="85"/>
      <c r="R80" s="85"/>
      <c r="S80" s="85"/>
      <c r="T80" s="85"/>
      <c r="U80" s="85"/>
      <c r="V80" s="85"/>
      <c r="W80" s="85"/>
      <c r="X80" s="85"/>
    </row>
    <row r="81" spans="1:24" s="71" customFormat="1" ht="11.1" customHeight="1">
      <c r="A81" s="69">
        <f>IF(B81&lt;&gt;"",COUNTA($B$20:B81),"")</f>
        <v>61</v>
      </c>
      <c r="B81" s="78" t="s">
        <v>82</v>
      </c>
      <c r="C81" s="114">
        <v>840.17</v>
      </c>
      <c r="D81" s="114">
        <v>42.09</v>
      </c>
      <c r="E81" s="114">
        <v>0.89</v>
      </c>
      <c r="F81" s="114">
        <v>50.29</v>
      </c>
      <c r="G81" s="114">
        <v>0.39</v>
      </c>
      <c r="H81" s="114">
        <v>214.49</v>
      </c>
      <c r="I81" s="114">
        <v>0.75</v>
      </c>
      <c r="J81" s="114">
        <v>213.74</v>
      </c>
      <c r="K81" s="114">
        <v>1.65</v>
      </c>
      <c r="L81" s="114">
        <v>1.04</v>
      </c>
      <c r="M81" s="114">
        <v>0.34</v>
      </c>
      <c r="N81" s="114">
        <v>528.99</v>
      </c>
      <c r="O81" s="85"/>
      <c r="P81" s="85"/>
      <c r="Q81" s="85"/>
      <c r="R81" s="85"/>
      <c r="S81" s="85"/>
      <c r="T81" s="85"/>
      <c r="U81" s="85"/>
      <c r="V81" s="85"/>
      <c r="W81" s="85"/>
      <c r="X81" s="85"/>
    </row>
    <row r="82" spans="1:24" s="71" customFormat="1" ht="18.95" customHeight="1">
      <c r="A82" s="70">
        <f>IF(B82&lt;&gt;"",COUNTA($B$20:B82),"")</f>
        <v>62</v>
      </c>
      <c r="B82" s="80" t="s">
        <v>97</v>
      </c>
      <c r="C82" s="115">
        <v>2782.14</v>
      </c>
      <c r="D82" s="115">
        <v>99.62</v>
      </c>
      <c r="E82" s="115">
        <v>58.49</v>
      </c>
      <c r="F82" s="115">
        <v>10.3</v>
      </c>
      <c r="G82" s="115">
        <v>7.34</v>
      </c>
      <c r="H82" s="115">
        <v>829.54</v>
      </c>
      <c r="I82" s="115">
        <v>510.79</v>
      </c>
      <c r="J82" s="115">
        <v>318.74</v>
      </c>
      <c r="K82" s="115">
        <v>23.48</v>
      </c>
      <c r="L82" s="115">
        <v>57.07</v>
      </c>
      <c r="M82" s="115">
        <v>96.07</v>
      </c>
      <c r="N82" s="115">
        <v>1600.23</v>
      </c>
      <c r="O82" s="85"/>
      <c r="P82" s="85"/>
      <c r="Q82" s="85"/>
      <c r="R82" s="85"/>
      <c r="S82" s="85"/>
      <c r="T82" s="85"/>
      <c r="U82" s="85"/>
      <c r="V82" s="85"/>
      <c r="W82" s="85"/>
      <c r="X82" s="85"/>
    </row>
    <row r="83" spans="1:24" s="87" customFormat="1" ht="11.1" customHeight="1">
      <c r="A83" s="69">
        <f>IF(B83&lt;&gt;"",COUNTA($B$20:B83),"")</f>
        <v>63</v>
      </c>
      <c r="B83" s="78" t="s">
        <v>98</v>
      </c>
      <c r="C83" s="114">
        <v>290.17</v>
      </c>
      <c r="D83" s="114">
        <v>32.869999999999997</v>
      </c>
      <c r="E83" s="114">
        <v>22.78</v>
      </c>
      <c r="F83" s="114">
        <v>11.56</v>
      </c>
      <c r="G83" s="114">
        <v>0.56999999999999995</v>
      </c>
      <c r="H83" s="114">
        <v>5.3</v>
      </c>
      <c r="I83" s="114">
        <v>0.42</v>
      </c>
      <c r="J83" s="114">
        <v>4.88</v>
      </c>
      <c r="K83" s="114">
        <v>1.1100000000000001</v>
      </c>
      <c r="L83" s="114">
        <v>43.73</v>
      </c>
      <c r="M83" s="114">
        <v>44.69</v>
      </c>
      <c r="N83" s="114">
        <v>127.56</v>
      </c>
      <c r="O83" s="86"/>
      <c r="P83" s="86"/>
      <c r="Q83" s="86"/>
      <c r="R83" s="86"/>
      <c r="S83" s="86"/>
      <c r="T83" s="86"/>
      <c r="U83" s="86"/>
      <c r="V83" s="86"/>
      <c r="W83" s="86"/>
      <c r="X83" s="86"/>
    </row>
    <row r="84" spans="1:24"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row>
    <row r="85" spans="1:24" s="87" customFormat="1" ht="11.1" customHeight="1">
      <c r="A85" s="69">
        <f>IF(B85&lt;&gt;"",COUNTA($B$20:B85),"")</f>
        <v>65</v>
      </c>
      <c r="B85" s="78" t="s">
        <v>100</v>
      </c>
      <c r="C85" s="114">
        <v>203.18</v>
      </c>
      <c r="D85" s="114">
        <v>65.069999999999993</v>
      </c>
      <c r="E85" s="114">
        <v>1.03</v>
      </c>
      <c r="F85" s="114">
        <v>5.37</v>
      </c>
      <c r="G85" s="114">
        <v>0.35</v>
      </c>
      <c r="H85" s="114">
        <v>2.36</v>
      </c>
      <c r="I85" s="114">
        <v>0.3</v>
      </c>
      <c r="J85" s="114">
        <v>2.06</v>
      </c>
      <c r="K85" s="114">
        <v>3.25</v>
      </c>
      <c r="L85" s="114">
        <v>57.47</v>
      </c>
      <c r="M85" s="114">
        <v>66.599999999999994</v>
      </c>
      <c r="N85" s="114">
        <v>1.68</v>
      </c>
      <c r="O85" s="86"/>
      <c r="P85" s="86"/>
      <c r="Q85" s="86"/>
      <c r="R85" s="86"/>
      <c r="S85" s="86"/>
      <c r="T85" s="86"/>
      <c r="U85" s="86"/>
      <c r="V85" s="86"/>
      <c r="W85" s="86"/>
      <c r="X85" s="86"/>
    </row>
    <row r="86" spans="1:24" s="87" customFormat="1" ht="11.1" customHeight="1">
      <c r="A86" s="69">
        <f>IF(B86&lt;&gt;"",COUNTA($B$20:B86),"")</f>
        <v>66</v>
      </c>
      <c r="B86" s="78" t="s">
        <v>82</v>
      </c>
      <c r="C86" s="114">
        <v>0.96</v>
      </c>
      <c r="D86" s="114">
        <v>0.21</v>
      </c>
      <c r="E86" s="114">
        <v>0.47</v>
      </c>
      <c r="F86" s="114">
        <v>0</v>
      </c>
      <c r="G86" s="114">
        <v>0.14000000000000001</v>
      </c>
      <c r="H86" s="114">
        <v>0.14000000000000001</v>
      </c>
      <c r="I86" s="114">
        <v>0</v>
      </c>
      <c r="J86" s="114">
        <v>0.14000000000000001</v>
      </c>
      <c r="K86" s="114">
        <v>0</v>
      </c>
      <c r="L86" s="114">
        <v>0</v>
      </c>
      <c r="M86" s="114">
        <v>0</v>
      </c>
      <c r="N86" s="114">
        <v>0</v>
      </c>
      <c r="O86" s="86"/>
      <c r="P86" s="86"/>
      <c r="Q86" s="86"/>
      <c r="R86" s="86"/>
      <c r="S86" s="86"/>
      <c r="T86" s="86"/>
      <c r="U86" s="86"/>
      <c r="V86" s="86"/>
      <c r="W86" s="86"/>
      <c r="X86" s="86"/>
    </row>
    <row r="87" spans="1:24" s="71" customFormat="1" ht="18.95" customHeight="1">
      <c r="A87" s="70">
        <f>IF(B87&lt;&gt;"",COUNTA($B$20:B87),"")</f>
        <v>67</v>
      </c>
      <c r="B87" s="80" t="s">
        <v>101</v>
      </c>
      <c r="C87" s="115">
        <v>492.39</v>
      </c>
      <c r="D87" s="115">
        <v>97.73</v>
      </c>
      <c r="E87" s="115">
        <v>23.34</v>
      </c>
      <c r="F87" s="115">
        <v>16.93</v>
      </c>
      <c r="G87" s="115">
        <v>0.78</v>
      </c>
      <c r="H87" s="115">
        <v>7.52</v>
      </c>
      <c r="I87" s="115">
        <v>0.72</v>
      </c>
      <c r="J87" s="115">
        <v>6.8</v>
      </c>
      <c r="K87" s="115">
        <v>4.3600000000000003</v>
      </c>
      <c r="L87" s="115">
        <v>101.2</v>
      </c>
      <c r="M87" s="115">
        <v>111.29</v>
      </c>
      <c r="N87" s="115">
        <v>129.24</v>
      </c>
      <c r="O87" s="85"/>
      <c r="P87" s="85"/>
      <c r="Q87" s="85"/>
      <c r="R87" s="85"/>
      <c r="S87" s="85"/>
      <c r="T87" s="85"/>
      <c r="U87" s="85"/>
      <c r="V87" s="85"/>
      <c r="W87" s="85"/>
      <c r="X87" s="85"/>
    </row>
    <row r="88" spans="1:24" s="71" customFormat="1" ht="18.95" customHeight="1">
      <c r="A88" s="70">
        <f>IF(B88&lt;&gt;"",COUNTA($B$20:B88),"")</f>
        <v>68</v>
      </c>
      <c r="B88" s="80" t="s">
        <v>102</v>
      </c>
      <c r="C88" s="115">
        <v>3274.52</v>
      </c>
      <c r="D88" s="115">
        <v>197.35</v>
      </c>
      <c r="E88" s="115">
        <v>81.83</v>
      </c>
      <c r="F88" s="115">
        <v>27.23</v>
      </c>
      <c r="G88" s="115">
        <v>8.11</v>
      </c>
      <c r="H88" s="115">
        <v>837.06</v>
      </c>
      <c r="I88" s="115">
        <v>511.51</v>
      </c>
      <c r="J88" s="115">
        <v>325.55</v>
      </c>
      <c r="K88" s="115">
        <v>27.84</v>
      </c>
      <c r="L88" s="115">
        <v>158.27000000000001</v>
      </c>
      <c r="M88" s="115">
        <v>207.37</v>
      </c>
      <c r="N88" s="115">
        <v>1729.47</v>
      </c>
      <c r="O88" s="85"/>
      <c r="P88" s="85"/>
      <c r="Q88" s="85"/>
      <c r="R88" s="85"/>
      <c r="S88" s="85"/>
      <c r="T88" s="85"/>
      <c r="U88" s="85"/>
      <c r="V88" s="85"/>
      <c r="W88" s="85"/>
      <c r="X88" s="85"/>
    </row>
    <row r="89" spans="1:24" s="71" customFormat="1" ht="18.95" customHeight="1">
      <c r="A89" s="70">
        <f>IF(B89&lt;&gt;"",COUNTA($B$20:B89),"")</f>
        <v>69</v>
      </c>
      <c r="B89" s="80" t="s">
        <v>103</v>
      </c>
      <c r="C89" s="115">
        <v>99.48</v>
      </c>
      <c r="D89" s="115">
        <v>-296.23</v>
      </c>
      <c r="E89" s="115">
        <v>-126.79</v>
      </c>
      <c r="F89" s="115">
        <v>-268</v>
      </c>
      <c r="G89" s="115">
        <v>-29.25</v>
      </c>
      <c r="H89" s="115">
        <v>-549.02</v>
      </c>
      <c r="I89" s="115">
        <v>-178.17</v>
      </c>
      <c r="J89" s="115">
        <v>-370.85</v>
      </c>
      <c r="K89" s="115">
        <v>-89.72</v>
      </c>
      <c r="L89" s="115">
        <v>-200.36</v>
      </c>
      <c r="M89" s="115">
        <v>-39.950000000000003</v>
      </c>
      <c r="N89" s="115">
        <v>1698.81</v>
      </c>
      <c r="O89" s="85"/>
      <c r="P89" s="85"/>
      <c r="Q89" s="85"/>
      <c r="R89" s="85"/>
      <c r="S89" s="85"/>
      <c r="T89" s="85"/>
      <c r="U89" s="85"/>
      <c r="V89" s="85"/>
      <c r="W89" s="85"/>
      <c r="X89" s="85"/>
    </row>
    <row r="90" spans="1:24" s="87" customFormat="1" ht="24.95" customHeight="1">
      <c r="A90" s="69">
        <f>IF(B90&lt;&gt;"",COUNTA($B$20:B90),"")</f>
        <v>70</v>
      </c>
      <c r="B90" s="81" t="s">
        <v>104</v>
      </c>
      <c r="C90" s="116">
        <v>198.07</v>
      </c>
      <c r="D90" s="116">
        <v>-314.89</v>
      </c>
      <c r="E90" s="116">
        <v>-83.77</v>
      </c>
      <c r="F90" s="116">
        <v>-204</v>
      </c>
      <c r="G90" s="116">
        <v>-28.91</v>
      </c>
      <c r="H90" s="116">
        <v>-537.32000000000005</v>
      </c>
      <c r="I90" s="116">
        <v>-178.12</v>
      </c>
      <c r="J90" s="116">
        <v>-359.2</v>
      </c>
      <c r="K90" s="116">
        <v>-54.97</v>
      </c>
      <c r="L90" s="116">
        <v>-140.03</v>
      </c>
      <c r="M90" s="116">
        <v>-23.66</v>
      </c>
      <c r="N90" s="116">
        <v>1585.65</v>
      </c>
      <c r="O90" s="86"/>
      <c r="P90" s="86"/>
      <c r="Q90" s="86"/>
      <c r="R90" s="86"/>
      <c r="S90" s="86"/>
      <c r="T90" s="86"/>
      <c r="U90" s="86"/>
      <c r="V90" s="86"/>
      <c r="W90" s="86"/>
      <c r="X90" s="86"/>
    </row>
    <row r="91" spans="1:24" s="87" customFormat="1" ht="15" customHeight="1">
      <c r="A91" s="69">
        <f>IF(B91&lt;&gt;"",COUNTA($B$20:B91),"")</f>
        <v>71</v>
      </c>
      <c r="B91" s="78" t="s">
        <v>105</v>
      </c>
      <c r="C91" s="114">
        <v>77.97</v>
      </c>
      <c r="D91" s="114">
        <v>0</v>
      </c>
      <c r="E91" s="114">
        <v>0</v>
      </c>
      <c r="F91" s="114">
        <v>0</v>
      </c>
      <c r="G91" s="114">
        <v>0</v>
      </c>
      <c r="H91" s="114">
        <v>1.84</v>
      </c>
      <c r="I91" s="114">
        <v>0</v>
      </c>
      <c r="J91" s="114">
        <v>1.84</v>
      </c>
      <c r="K91" s="114">
        <v>0</v>
      </c>
      <c r="L91" s="114">
        <v>0</v>
      </c>
      <c r="M91" s="114">
        <v>0</v>
      </c>
      <c r="N91" s="114">
        <v>76.14</v>
      </c>
      <c r="O91" s="86"/>
      <c r="P91" s="86"/>
      <c r="Q91" s="86"/>
      <c r="R91" s="86"/>
      <c r="S91" s="86"/>
      <c r="T91" s="86"/>
      <c r="U91" s="86"/>
      <c r="V91" s="86"/>
      <c r="W91" s="86"/>
      <c r="X91" s="86"/>
    </row>
    <row r="92" spans="1:24" ht="11.1" customHeight="1">
      <c r="A92" s="69">
        <f>IF(B92&lt;&gt;"",COUNTA($B$20:B92),"")</f>
        <v>72</v>
      </c>
      <c r="B92" s="78" t="s">
        <v>106</v>
      </c>
      <c r="C92" s="114">
        <v>103.21</v>
      </c>
      <c r="D92" s="114">
        <v>0.87</v>
      </c>
      <c r="E92" s="114">
        <v>0.04</v>
      </c>
      <c r="F92" s="114">
        <v>1.2</v>
      </c>
      <c r="G92" s="114">
        <v>0</v>
      </c>
      <c r="H92" s="114">
        <v>0.24</v>
      </c>
      <c r="I92" s="114">
        <v>0</v>
      </c>
      <c r="J92" s="114">
        <v>0.24</v>
      </c>
      <c r="K92" s="114">
        <v>0</v>
      </c>
      <c r="L92" s="114">
        <v>1.22</v>
      </c>
      <c r="M92" s="114">
        <v>0.02</v>
      </c>
      <c r="N92" s="114">
        <v>99.63</v>
      </c>
    </row>
  </sheetData>
  <mergeCells count="27">
    <mergeCell ref="A1:B1"/>
    <mergeCell ref="C1:G1"/>
    <mergeCell ref="H1:N1"/>
    <mergeCell ref="A2:B3"/>
    <mergeCell ref="C2:G3"/>
    <mergeCell ref="H2:N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X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77</v>
      </c>
      <c r="B1" s="219"/>
      <c r="C1" s="220"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I1" s="220"/>
      <c r="J1" s="220"/>
      <c r="K1" s="220"/>
      <c r="L1" s="220"/>
      <c r="M1" s="220"/>
      <c r="N1" s="221"/>
    </row>
    <row r="2" spans="1:14" s="74" customFormat="1" ht="15" customHeight="1">
      <c r="A2" s="218" t="s">
        <v>56</v>
      </c>
      <c r="B2" s="219"/>
      <c r="C2" s="220" t="s">
        <v>73</v>
      </c>
      <c r="D2" s="220"/>
      <c r="E2" s="220"/>
      <c r="F2" s="220"/>
      <c r="G2" s="221"/>
      <c r="H2" s="222" t="s">
        <v>73</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4" ht="11.45" customHeight="1">
      <c r="A17" s="206"/>
      <c r="B17" s="207"/>
      <c r="C17" s="260"/>
      <c r="D17" s="157">
        <v>11</v>
      </c>
      <c r="E17" s="157">
        <v>12</v>
      </c>
      <c r="F17" s="157" t="s">
        <v>109</v>
      </c>
      <c r="G17" s="158" t="s">
        <v>110</v>
      </c>
      <c r="H17" s="159">
        <v>3</v>
      </c>
      <c r="I17" s="157" t="s">
        <v>113</v>
      </c>
      <c r="J17" s="157">
        <v>36</v>
      </c>
      <c r="K17" s="157">
        <v>4</v>
      </c>
      <c r="L17" s="157" t="s">
        <v>114</v>
      </c>
      <c r="M17" s="157" t="s">
        <v>123</v>
      </c>
      <c r="N17" s="75">
        <v>6</v>
      </c>
    </row>
    <row r="18" spans="1:24"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4"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row>
    <row r="20" spans="1:24" s="71" customFormat="1" ht="11.1" customHeight="1">
      <c r="A20" s="69">
        <f>IF(B20&lt;&gt;"",COUNTA($B$20:B20),"")</f>
        <v>1</v>
      </c>
      <c r="B20" s="78" t="s">
        <v>78</v>
      </c>
      <c r="C20" s="111">
        <v>170344</v>
      </c>
      <c r="D20" s="111">
        <v>60712</v>
      </c>
      <c r="E20" s="111">
        <v>26552</v>
      </c>
      <c r="F20" s="111">
        <v>9440</v>
      </c>
      <c r="G20" s="111">
        <v>10367</v>
      </c>
      <c r="H20" s="111">
        <v>24557</v>
      </c>
      <c r="I20" s="111">
        <v>8698</v>
      </c>
      <c r="J20" s="111">
        <v>15860</v>
      </c>
      <c r="K20" s="111">
        <v>8080</v>
      </c>
      <c r="L20" s="111">
        <v>18355</v>
      </c>
      <c r="M20" s="111">
        <v>12280</v>
      </c>
      <c r="N20" s="111">
        <v>0</v>
      </c>
      <c r="O20" s="85"/>
      <c r="P20" s="85"/>
      <c r="Q20" s="85"/>
      <c r="R20" s="85"/>
      <c r="S20" s="85"/>
      <c r="T20" s="85"/>
      <c r="U20" s="85"/>
      <c r="V20" s="85"/>
      <c r="W20" s="85"/>
      <c r="X20" s="85"/>
    </row>
    <row r="21" spans="1:24" s="71" customFormat="1" ht="11.1" customHeight="1">
      <c r="A21" s="69">
        <f>IF(B21&lt;&gt;"",COUNTA($B$20:B21),"")</f>
        <v>2</v>
      </c>
      <c r="B21" s="78" t="s">
        <v>79</v>
      </c>
      <c r="C21" s="111">
        <v>109816</v>
      </c>
      <c r="D21" s="111">
        <v>27082</v>
      </c>
      <c r="E21" s="111">
        <v>7515</v>
      </c>
      <c r="F21" s="111">
        <v>29618</v>
      </c>
      <c r="G21" s="111">
        <v>3368</v>
      </c>
      <c r="H21" s="111">
        <v>9301</v>
      </c>
      <c r="I21" s="111">
        <v>6651</v>
      </c>
      <c r="J21" s="111">
        <v>2651</v>
      </c>
      <c r="K21" s="111">
        <v>4961</v>
      </c>
      <c r="L21" s="111">
        <v>20376</v>
      </c>
      <c r="M21" s="111">
        <v>7539</v>
      </c>
      <c r="N21" s="111">
        <v>57</v>
      </c>
      <c r="O21" s="85"/>
      <c r="P21" s="85"/>
      <c r="Q21" s="85"/>
      <c r="R21" s="85"/>
      <c r="S21" s="85"/>
      <c r="T21" s="85"/>
      <c r="U21" s="85"/>
      <c r="V21" s="85"/>
      <c r="W21" s="85"/>
      <c r="X21" s="85"/>
    </row>
    <row r="22" spans="1:24" s="71" customFormat="1" ht="21.6" customHeight="1">
      <c r="A22" s="69">
        <f>IF(B22&lt;&gt;"",COUNTA($B$20:B22),"")</f>
        <v>3</v>
      </c>
      <c r="B22" s="79" t="s">
        <v>638</v>
      </c>
      <c r="C22" s="111">
        <v>277963</v>
      </c>
      <c r="D22" s="111">
        <v>0</v>
      </c>
      <c r="E22" s="111">
        <v>0</v>
      </c>
      <c r="F22" s="111">
        <v>0</v>
      </c>
      <c r="G22" s="111">
        <v>0</v>
      </c>
      <c r="H22" s="111">
        <v>277963</v>
      </c>
      <c r="I22" s="111">
        <v>239329</v>
      </c>
      <c r="J22" s="111">
        <v>38634</v>
      </c>
      <c r="K22" s="111">
        <v>0</v>
      </c>
      <c r="L22" s="111">
        <v>0</v>
      </c>
      <c r="M22" s="111">
        <v>0</v>
      </c>
      <c r="N22" s="111">
        <v>0</v>
      </c>
      <c r="O22" s="85"/>
      <c r="P22" s="85"/>
      <c r="Q22" s="85"/>
      <c r="R22" s="85"/>
      <c r="S22" s="85"/>
      <c r="T22" s="85"/>
      <c r="U22" s="85"/>
      <c r="V22" s="85"/>
      <c r="W22" s="85"/>
      <c r="X22" s="85"/>
    </row>
    <row r="23" spans="1:24" s="71" customFormat="1" ht="11.1" customHeight="1">
      <c r="A23" s="69">
        <f>IF(B23&lt;&gt;"",COUNTA($B$20:B23),"")</f>
        <v>4</v>
      </c>
      <c r="B23" s="78" t="s">
        <v>80</v>
      </c>
      <c r="C23" s="111">
        <v>3229</v>
      </c>
      <c r="D23" s="111">
        <v>51</v>
      </c>
      <c r="E23" s="111">
        <v>35</v>
      </c>
      <c r="F23" s="111">
        <v>1</v>
      </c>
      <c r="G23" s="111">
        <v>0</v>
      </c>
      <c r="H23" s="111">
        <v>12</v>
      </c>
      <c r="I23" s="111">
        <v>1</v>
      </c>
      <c r="J23" s="111">
        <v>11</v>
      </c>
      <c r="K23" s="111">
        <v>3</v>
      </c>
      <c r="L23" s="111">
        <v>19</v>
      </c>
      <c r="M23" s="111">
        <v>14</v>
      </c>
      <c r="N23" s="111">
        <v>3095</v>
      </c>
      <c r="O23" s="85"/>
      <c r="P23" s="85"/>
      <c r="Q23" s="85"/>
      <c r="R23" s="85"/>
      <c r="S23" s="85"/>
      <c r="T23" s="85"/>
      <c r="U23" s="85"/>
      <c r="V23" s="85"/>
      <c r="W23" s="85"/>
      <c r="X23" s="85"/>
    </row>
    <row r="24" spans="1:24" s="71" customFormat="1" ht="11.1" customHeight="1">
      <c r="A24" s="69">
        <f>IF(B24&lt;&gt;"",COUNTA($B$20:B24),"")</f>
        <v>5</v>
      </c>
      <c r="B24" s="78" t="s">
        <v>81</v>
      </c>
      <c r="C24" s="111">
        <v>362870</v>
      </c>
      <c r="D24" s="111">
        <v>22229</v>
      </c>
      <c r="E24" s="111">
        <v>3715</v>
      </c>
      <c r="F24" s="111">
        <v>18137</v>
      </c>
      <c r="G24" s="111">
        <v>8410</v>
      </c>
      <c r="H24" s="111">
        <v>145488</v>
      </c>
      <c r="I24" s="111">
        <v>6280</v>
      </c>
      <c r="J24" s="111">
        <v>139208</v>
      </c>
      <c r="K24" s="111">
        <v>6067</v>
      </c>
      <c r="L24" s="111">
        <v>16502</v>
      </c>
      <c r="M24" s="111">
        <v>12456</v>
      </c>
      <c r="N24" s="111">
        <v>129865</v>
      </c>
      <c r="O24" s="85"/>
      <c r="P24" s="85"/>
      <c r="Q24" s="85"/>
      <c r="R24" s="85"/>
      <c r="S24" s="85"/>
      <c r="T24" s="85"/>
      <c r="U24" s="85"/>
      <c r="V24" s="85"/>
      <c r="W24" s="85"/>
      <c r="X24" s="85"/>
    </row>
    <row r="25" spans="1:24" s="71" customFormat="1" ht="11.1" customHeight="1">
      <c r="A25" s="69">
        <f>IF(B25&lt;&gt;"",COUNTA($B$20:B25),"")</f>
        <v>6</v>
      </c>
      <c r="B25" s="78" t="s">
        <v>82</v>
      </c>
      <c r="C25" s="111">
        <v>185214</v>
      </c>
      <c r="D25" s="111">
        <v>8817</v>
      </c>
      <c r="E25" s="111">
        <v>63</v>
      </c>
      <c r="F25" s="111">
        <v>10717</v>
      </c>
      <c r="G25" s="111">
        <v>7</v>
      </c>
      <c r="H25" s="111">
        <v>35088</v>
      </c>
      <c r="I25" s="111">
        <v>112</v>
      </c>
      <c r="J25" s="111">
        <v>34976</v>
      </c>
      <c r="K25" s="111">
        <v>17</v>
      </c>
      <c r="L25" s="111">
        <v>1281</v>
      </c>
      <c r="M25" s="111">
        <v>482</v>
      </c>
      <c r="N25" s="111">
        <v>128742</v>
      </c>
      <c r="O25" s="85"/>
      <c r="P25" s="85"/>
      <c r="Q25" s="85"/>
      <c r="R25" s="85"/>
      <c r="S25" s="85"/>
      <c r="T25" s="85"/>
      <c r="U25" s="85"/>
      <c r="V25" s="85"/>
      <c r="W25" s="85"/>
      <c r="X25" s="85"/>
    </row>
    <row r="26" spans="1:24" s="71" customFormat="1" ht="18.95" customHeight="1">
      <c r="A26" s="70">
        <f>IF(B26&lt;&gt;"",COUNTA($B$20:B26),"")</f>
        <v>7</v>
      </c>
      <c r="B26" s="80" t="s">
        <v>83</v>
      </c>
      <c r="C26" s="113">
        <v>739008</v>
      </c>
      <c r="D26" s="113">
        <v>101257</v>
      </c>
      <c r="E26" s="113">
        <v>37754</v>
      </c>
      <c r="F26" s="113">
        <v>46479</v>
      </c>
      <c r="G26" s="113">
        <v>22138</v>
      </c>
      <c r="H26" s="113">
        <v>422233</v>
      </c>
      <c r="I26" s="113">
        <v>260846</v>
      </c>
      <c r="J26" s="113">
        <v>161387</v>
      </c>
      <c r="K26" s="113">
        <v>19093</v>
      </c>
      <c r="L26" s="113">
        <v>53971</v>
      </c>
      <c r="M26" s="113">
        <v>31807</v>
      </c>
      <c r="N26" s="113">
        <v>4275</v>
      </c>
      <c r="O26" s="85"/>
      <c r="P26" s="85"/>
      <c r="Q26" s="85"/>
      <c r="R26" s="85"/>
      <c r="S26" s="85"/>
      <c r="T26" s="85"/>
      <c r="U26" s="85"/>
      <c r="V26" s="85"/>
      <c r="W26" s="85"/>
      <c r="X26" s="85"/>
    </row>
    <row r="27" spans="1:24" s="71" customFormat="1" ht="21.6" customHeight="1">
      <c r="A27" s="69">
        <f>IF(B27&lt;&gt;"",COUNTA($B$20:B27),"")</f>
        <v>8</v>
      </c>
      <c r="B27" s="79" t="s">
        <v>84</v>
      </c>
      <c r="C27" s="111">
        <v>107184</v>
      </c>
      <c r="D27" s="111">
        <v>19673</v>
      </c>
      <c r="E27" s="111">
        <v>8729</v>
      </c>
      <c r="F27" s="111">
        <v>28450</v>
      </c>
      <c r="G27" s="111">
        <v>2323</v>
      </c>
      <c r="H27" s="111">
        <v>1684</v>
      </c>
      <c r="I27" s="111">
        <v>19</v>
      </c>
      <c r="J27" s="111">
        <v>1665</v>
      </c>
      <c r="K27" s="111">
        <v>4123</v>
      </c>
      <c r="L27" s="111">
        <v>31736</v>
      </c>
      <c r="M27" s="111">
        <v>10466</v>
      </c>
      <c r="N27" s="111">
        <v>0</v>
      </c>
      <c r="O27" s="85"/>
      <c r="P27" s="85"/>
      <c r="Q27" s="85"/>
      <c r="R27" s="85"/>
      <c r="S27" s="85"/>
      <c r="T27" s="85"/>
      <c r="U27" s="85"/>
      <c r="V27" s="85"/>
      <c r="W27" s="85"/>
      <c r="X27" s="85"/>
    </row>
    <row r="28" spans="1:24" s="71" customFormat="1" ht="11.1" customHeight="1">
      <c r="A28" s="69">
        <f>IF(B28&lt;&gt;"",COUNTA($B$20:B28),"")</f>
        <v>9</v>
      </c>
      <c r="B28" s="78" t="s">
        <v>85</v>
      </c>
      <c r="C28" s="111">
        <v>73448</v>
      </c>
      <c r="D28" s="111">
        <v>8451</v>
      </c>
      <c r="E28" s="111">
        <v>2652</v>
      </c>
      <c r="F28" s="111">
        <v>26130</v>
      </c>
      <c r="G28" s="111">
        <v>2085</v>
      </c>
      <c r="H28" s="111">
        <v>1253</v>
      </c>
      <c r="I28" s="111">
        <v>0</v>
      </c>
      <c r="J28" s="111">
        <v>1253</v>
      </c>
      <c r="K28" s="111">
        <v>3763</v>
      </c>
      <c r="L28" s="111">
        <v>25006</v>
      </c>
      <c r="M28" s="111">
        <v>4108</v>
      </c>
      <c r="N28" s="111">
        <v>0</v>
      </c>
      <c r="O28" s="85"/>
      <c r="P28" s="85"/>
      <c r="Q28" s="85"/>
      <c r="R28" s="85"/>
      <c r="S28" s="85"/>
      <c r="T28" s="85"/>
      <c r="U28" s="85"/>
      <c r="V28" s="85"/>
      <c r="W28" s="85"/>
      <c r="X28" s="85"/>
    </row>
    <row r="29" spans="1:24" s="71" customFormat="1" ht="11.1" customHeight="1">
      <c r="A29" s="69">
        <f>IF(B29&lt;&gt;"",COUNTA($B$20:B29),"")</f>
        <v>10</v>
      </c>
      <c r="B29" s="78" t="s">
        <v>86</v>
      </c>
      <c r="C29" s="111">
        <v>20</v>
      </c>
      <c r="D29" s="111">
        <v>0</v>
      </c>
      <c r="E29" s="111">
        <v>0</v>
      </c>
      <c r="F29" s="111">
        <v>0</v>
      </c>
      <c r="G29" s="111">
        <v>0</v>
      </c>
      <c r="H29" s="111">
        <v>0</v>
      </c>
      <c r="I29" s="111">
        <v>0</v>
      </c>
      <c r="J29" s="111">
        <v>0</v>
      </c>
      <c r="K29" s="111">
        <v>0</v>
      </c>
      <c r="L29" s="111">
        <v>15</v>
      </c>
      <c r="M29" s="111">
        <v>0</v>
      </c>
      <c r="N29" s="111">
        <v>5</v>
      </c>
      <c r="O29" s="85"/>
      <c r="P29" s="85"/>
      <c r="Q29" s="85"/>
      <c r="R29" s="85"/>
      <c r="S29" s="85"/>
      <c r="T29" s="85"/>
      <c r="U29" s="85"/>
      <c r="V29" s="85"/>
      <c r="W29" s="85"/>
      <c r="X29" s="85"/>
    </row>
    <row r="30" spans="1:24" s="71" customFormat="1" ht="11.1" customHeight="1">
      <c r="A30" s="69">
        <f>IF(B30&lt;&gt;"",COUNTA($B$20:B30),"")</f>
        <v>11</v>
      </c>
      <c r="B30" s="78" t="s">
        <v>87</v>
      </c>
      <c r="C30" s="111">
        <v>26755</v>
      </c>
      <c r="D30" s="111">
        <v>619</v>
      </c>
      <c r="E30" s="111">
        <v>110</v>
      </c>
      <c r="F30" s="111">
        <v>11</v>
      </c>
      <c r="G30" s="111">
        <v>34</v>
      </c>
      <c r="H30" s="111">
        <v>2730</v>
      </c>
      <c r="I30" s="111">
        <v>0</v>
      </c>
      <c r="J30" s="111">
        <v>2730</v>
      </c>
      <c r="K30" s="111">
        <v>76</v>
      </c>
      <c r="L30" s="111">
        <v>3695</v>
      </c>
      <c r="M30" s="111">
        <v>18578</v>
      </c>
      <c r="N30" s="111">
        <v>900</v>
      </c>
      <c r="O30" s="85"/>
      <c r="P30" s="85"/>
      <c r="Q30" s="85"/>
      <c r="R30" s="85"/>
      <c r="S30" s="85"/>
      <c r="T30" s="85"/>
      <c r="U30" s="85"/>
      <c r="V30" s="85"/>
      <c r="W30" s="85"/>
      <c r="X30" s="85"/>
    </row>
    <row r="31" spans="1:24" s="71" customFormat="1" ht="11.1" customHeight="1">
      <c r="A31" s="69">
        <f>IF(B31&lt;&gt;"",COUNTA($B$20:B31),"")</f>
        <v>12</v>
      </c>
      <c r="B31" s="78" t="s">
        <v>82</v>
      </c>
      <c r="C31" s="111">
        <v>3603</v>
      </c>
      <c r="D31" s="111">
        <v>401</v>
      </c>
      <c r="E31" s="111">
        <v>843</v>
      </c>
      <c r="F31" s="111">
        <v>446</v>
      </c>
      <c r="G31" s="111">
        <v>0</v>
      </c>
      <c r="H31" s="111">
        <v>232</v>
      </c>
      <c r="I31" s="111">
        <v>0</v>
      </c>
      <c r="J31" s="111">
        <v>232</v>
      </c>
      <c r="K31" s="111">
        <v>0</v>
      </c>
      <c r="L31" s="111">
        <v>1480</v>
      </c>
      <c r="M31" s="111">
        <v>36</v>
      </c>
      <c r="N31" s="111">
        <v>165</v>
      </c>
      <c r="O31" s="85"/>
      <c r="P31" s="85"/>
      <c r="Q31" s="85"/>
      <c r="R31" s="85"/>
      <c r="S31" s="85"/>
      <c r="T31" s="85"/>
      <c r="U31" s="85"/>
      <c r="V31" s="85"/>
      <c r="W31" s="85"/>
      <c r="X31" s="85"/>
    </row>
    <row r="32" spans="1:24" s="71" customFormat="1" ht="18.95" customHeight="1">
      <c r="A32" s="70">
        <f>IF(B32&lt;&gt;"",COUNTA($B$20:B32),"")</f>
        <v>13</v>
      </c>
      <c r="B32" s="80" t="s">
        <v>88</v>
      </c>
      <c r="C32" s="113">
        <v>130356</v>
      </c>
      <c r="D32" s="113">
        <v>19891</v>
      </c>
      <c r="E32" s="113">
        <v>7996</v>
      </c>
      <c r="F32" s="113">
        <v>28016</v>
      </c>
      <c r="G32" s="113">
        <v>2357</v>
      </c>
      <c r="H32" s="113">
        <v>4183</v>
      </c>
      <c r="I32" s="113">
        <v>19</v>
      </c>
      <c r="J32" s="113">
        <v>4164</v>
      </c>
      <c r="K32" s="113">
        <v>4199</v>
      </c>
      <c r="L32" s="113">
        <v>33966</v>
      </c>
      <c r="M32" s="113">
        <v>29009</v>
      </c>
      <c r="N32" s="113">
        <v>740</v>
      </c>
      <c r="O32" s="85"/>
      <c r="P32" s="85"/>
      <c r="Q32" s="85"/>
      <c r="R32" s="85"/>
      <c r="S32" s="85"/>
      <c r="T32" s="85"/>
      <c r="U32" s="85"/>
      <c r="V32" s="85"/>
      <c r="W32" s="85"/>
      <c r="X32" s="85"/>
    </row>
    <row r="33" spans="1:24" s="71" customFormat="1" ht="18.95" customHeight="1">
      <c r="A33" s="70">
        <f>IF(B33&lt;&gt;"",COUNTA($B$20:B33),"")</f>
        <v>14</v>
      </c>
      <c r="B33" s="80" t="s">
        <v>89</v>
      </c>
      <c r="C33" s="113">
        <v>869364</v>
      </c>
      <c r="D33" s="113">
        <v>121148</v>
      </c>
      <c r="E33" s="113">
        <v>45750</v>
      </c>
      <c r="F33" s="113">
        <v>74495</v>
      </c>
      <c r="G33" s="113">
        <v>24495</v>
      </c>
      <c r="H33" s="113">
        <v>426416</v>
      </c>
      <c r="I33" s="113">
        <v>260865</v>
      </c>
      <c r="J33" s="113">
        <v>165551</v>
      </c>
      <c r="K33" s="113">
        <v>23292</v>
      </c>
      <c r="L33" s="113">
        <v>87937</v>
      </c>
      <c r="M33" s="113">
        <v>60816</v>
      </c>
      <c r="N33" s="113">
        <v>5015</v>
      </c>
      <c r="O33" s="85"/>
      <c r="P33" s="85"/>
      <c r="Q33" s="85"/>
      <c r="R33" s="85"/>
      <c r="S33" s="85"/>
      <c r="T33" s="85"/>
      <c r="U33" s="85"/>
      <c r="V33" s="85"/>
      <c r="W33" s="85"/>
      <c r="X33" s="85"/>
    </row>
    <row r="34" spans="1:24" s="71" customFormat="1" ht="11.1" customHeight="1">
      <c r="A34" s="69">
        <f>IF(B34&lt;&gt;"",COUNTA($B$20:B34),"")</f>
        <v>15</v>
      </c>
      <c r="B34" s="78" t="s">
        <v>90</v>
      </c>
      <c r="C34" s="111">
        <v>195432</v>
      </c>
      <c r="D34" s="111">
        <v>0</v>
      </c>
      <c r="E34" s="111">
        <v>0</v>
      </c>
      <c r="F34" s="111">
        <v>0</v>
      </c>
      <c r="G34" s="111">
        <v>0</v>
      </c>
      <c r="H34" s="111">
        <v>0</v>
      </c>
      <c r="I34" s="111">
        <v>0</v>
      </c>
      <c r="J34" s="111">
        <v>0</v>
      </c>
      <c r="K34" s="111">
        <v>0</v>
      </c>
      <c r="L34" s="111">
        <v>0</v>
      </c>
      <c r="M34" s="111">
        <v>0</v>
      </c>
      <c r="N34" s="111">
        <v>195432</v>
      </c>
      <c r="O34" s="85"/>
      <c r="P34" s="85"/>
      <c r="Q34" s="85"/>
      <c r="R34" s="85"/>
      <c r="S34" s="85"/>
      <c r="T34" s="85"/>
      <c r="U34" s="85"/>
      <c r="V34" s="85"/>
      <c r="W34" s="85"/>
      <c r="X34" s="85"/>
    </row>
    <row r="35" spans="1:24" s="71" customFormat="1" ht="11.1" customHeight="1">
      <c r="A35" s="69">
        <f>IF(B35&lt;&gt;"",COUNTA($B$20:B35),"")</f>
        <v>16</v>
      </c>
      <c r="B35" s="78" t="s">
        <v>91</v>
      </c>
      <c r="C35" s="111">
        <v>61602</v>
      </c>
      <c r="D35" s="111">
        <v>0</v>
      </c>
      <c r="E35" s="111">
        <v>0</v>
      </c>
      <c r="F35" s="111">
        <v>0</v>
      </c>
      <c r="G35" s="111">
        <v>0</v>
      </c>
      <c r="H35" s="111">
        <v>0</v>
      </c>
      <c r="I35" s="111">
        <v>0</v>
      </c>
      <c r="J35" s="111">
        <v>0</v>
      </c>
      <c r="K35" s="111">
        <v>0</v>
      </c>
      <c r="L35" s="111">
        <v>0</v>
      </c>
      <c r="M35" s="111">
        <v>0</v>
      </c>
      <c r="N35" s="111">
        <v>61602</v>
      </c>
      <c r="O35" s="85"/>
      <c r="P35" s="85"/>
      <c r="Q35" s="85"/>
      <c r="R35" s="85"/>
      <c r="S35" s="85"/>
      <c r="T35" s="85"/>
      <c r="U35" s="85"/>
      <c r="V35" s="85"/>
      <c r="W35" s="85"/>
      <c r="X35" s="85"/>
    </row>
    <row r="36" spans="1:24" s="71" customFormat="1" ht="11.1" customHeight="1">
      <c r="A36" s="69">
        <f>IF(B36&lt;&gt;"",COUNTA($B$20:B36),"")</f>
        <v>17</v>
      </c>
      <c r="B36" s="78" t="s">
        <v>107</v>
      </c>
      <c r="C36" s="111">
        <v>81856</v>
      </c>
      <c r="D36" s="111">
        <v>0</v>
      </c>
      <c r="E36" s="111">
        <v>0</v>
      </c>
      <c r="F36" s="111">
        <v>0</v>
      </c>
      <c r="G36" s="111">
        <v>0</v>
      </c>
      <c r="H36" s="111">
        <v>0</v>
      </c>
      <c r="I36" s="111">
        <v>0</v>
      </c>
      <c r="J36" s="111">
        <v>0</v>
      </c>
      <c r="K36" s="111">
        <v>0</v>
      </c>
      <c r="L36" s="111">
        <v>0</v>
      </c>
      <c r="M36" s="111">
        <v>0</v>
      </c>
      <c r="N36" s="111">
        <v>81856</v>
      </c>
      <c r="O36" s="85"/>
      <c r="P36" s="85"/>
      <c r="Q36" s="85"/>
      <c r="R36" s="85"/>
      <c r="S36" s="85"/>
      <c r="T36" s="85"/>
      <c r="U36" s="85"/>
      <c r="V36" s="85"/>
      <c r="W36" s="85"/>
      <c r="X36" s="85"/>
    </row>
    <row r="37" spans="1:24" s="71" customFormat="1" ht="11.1" customHeight="1">
      <c r="A37" s="69">
        <f>IF(B37&lt;&gt;"",COUNTA($B$20:B37),"")</f>
        <v>18</v>
      </c>
      <c r="B37" s="78" t="s">
        <v>108</v>
      </c>
      <c r="C37" s="111">
        <v>30238</v>
      </c>
      <c r="D37" s="111">
        <v>0</v>
      </c>
      <c r="E37" s="111">
        <v>0</v>
      </c>
      <c r="F37" s="111">
        <v>0</v>
      </c>
      <c r="G37" s="111">
        <v>0</v>
      </c>
      <c r="H37" s="111">
        <v>0</v>
      </c>
      <c r="I37" s="111">
        <v>0</v>
      </c>
      <c r="J37" s="111">
        <v>0</v>
      </c>
      <c r="K37" s="111">
        <v>0</v>
      </c>
      <c r="L37" s="111">
        <v>0</v>
      </c>
      <c r="M37" s="111">
        <v>0</v>
      </c>
      <c r="N37" s="111">
        <v>30238</v>
      </c>
      <c r="O37" s="85"/>
      <c r="P37" s="85"/>
      <c r="Q37" s="85"/>
      <c r="R37" s="85"/>
      <c r="S37" s="85"/>
      <c r="T37" s="85"/>
      <c r="U37" s="85"/>
      <c r="V37" s="85"/>
      <c r="W37" s="85"/>
      <c r="X37" s="85"/>
    </row>
    <row r="38" spans="1:24" s="71" customFormat="1" ht="11.1" customHeight="1">
      <c r="A38" s="69">
        <f>IF(B38&lt;&gt;"",COUNTA($B$20:B38),"")</f>
        <v>19</v>
      </c>
      <c r="B38" s="78" t="s">
        <v>28</v>
      </c>
      <c r="C38" s="111">
        <v>142377</v>
      </c>
      <c r="D38" s="111">
        <v>0</v>
      </c>
      <c r="E38" s="111">
        <v>0</v>
      </c>
      <c r="F38" s="111">
        <v>0</v>
      </c>
      <c r="G38" s="111">
        <v>0</v>
      </c>
      <c r="H38" s="111">
        <v>0</v>
      </c>
      <c r="I38" s="111">
        <v>0</v>
      </c>
      <c r="J38" s="111">
        <v>0</v>
      </c>
      <c r="K38" s="111">
        <v>0</v>
      </c>
      <c r="L38" s="111">
        <v>0</v>
      </c>
      <c r="M38" s="111">
        <v>0</v>
      </c>
      <c r="N38" s="111">
        <v>142377</v>
      </c>
      <c r="O38" s="85"/>
      <c r="P38" s="85"/>
      <c r="Q38" s="85"/>
      <c r="R38" s="85"/>
      <c r="S38" s="85"/>
      <c r="T38" s="85"/>
      <c r="U38" s="85"/>
      <c r="V38" s="85"/>
      <c r="W38" s="85"/>
      <c r="X38" s="85"/>
    </row>
    <row r="39" spans="1:24" s="71" customFormat="1" ht="21.6" customHeight="1">
      <c r="A39" s="69">
        <f>IF(B39&lt;&gt;"",COUNTA($B$20:B39),"")</f>
        <v>20</v>
      </c>
      <c r="B39" s="79" t="s">
        <v>92</v>
      </c>
      <c r="C39" s="111">
        <v>57200</v>
      </c>
      <c r="D39" s="111">
        <v>0</v>
      </c>
      <c r="E39" s="111">
        <v>0</v>
      </c>
      <c r="F39" s="111">
        <v>0</v>
      </c>
      <c r="G39" s="111">
        <v>0</v>
      </c>
      <c r="H39" s="111">
        <v>0</v>
      </c>
      <c r="I39" s="111">
        <v>0</v>
      </c>
      <c r="J39" s="111">
        <v>0</v>
      </c>
      <c r="K39" s="111">
        <v>0</v>
      </c>
      <c r="L39" s="111">
        <v>0</v>
      </c>
      <c r="M39" s="111">
        <v>0</v>
      </c>
      <c r="N39" s="111">
        <v>57200</v>
      </c>
      <c r="O39" s="85"/>
      <c r="P39" s="85"/>
      <c r="Q39" s="85"/>
      <c r="R39" s="85"/>
      <c r="S39" s="85"/>
      <c r="T39" s="85"/>
      <c r="U39" s="85"/>
      <c r="V39" s="85"/>
      <c r="W39" s="85"/>
      <c r="X39" s="85"/>
    </row>
    <row r="40" spans="1:24" s="71" customFormat="1" ht="21.6" customHeight="1">
      <c r="A40" s="69">
        <f>IF(B40&lt;&gt;"",COUNTA($B$20:B40),"")</f>
        <v>21</v>
      </c>
      <c r="B40" s="79" t="s">
        <v>93</v>
      </c>
      <c r="C40" s="111">
        <v>137464</v>
      </c>
      <c r="D40" s="111">
        <v>894</v>
      </c>
      <c r="E40" s="111">
        <v>143</v>
      </c>
      <c r="F40" s="111">
        <v>994</v>
      </c>
      <c r="G40" s="111">
        <v>1327</v>
      </c>
      <c r="H40" s="111">
        <v>127197</v>
      </c>
      <c r="I40" s="111">
        <v>69072</v>
      </c>
      <c r="J40" s="111">
        <v>58126</v>
      </c>
      <c r="K40" s="111">
        <v>111</v>
      </c>
      <c r="L40" s="111">
        <v>5855</v>
      </c>
      <c r="M40" s="111">
        <v>943</v>
      </c>
      <c r="N40" s="111">
        <v>0</v>
      </c>
      <c r="O40" s="85"/>
      <c r="P40" s="85"/>
      <c r="Q40" s="85"/>
      <c r="R40" s="85"/>
      <c r="S40" s="85"/>
      <c r="T40" s="85"/>
      <c r="U40" s="85"/>
      <c r="V40" s="85"/>
      <c r="W40" s="85"/>
      <c r="X40" s="85"/>
    </row>
    <row r="41" spans="1:24" s="71" customFormat="1" ht="21.6" customHeight="1">
      <c r="A41" s="69">
        <f>IF(B41&lt;&gt;"",COUNTA($B$20:B41),"")</f>
        <v>22</v>
      </c>
      <c r="B41" s="79" t="s">
        <v>94</v>
      </c>
      <c r="C41" s="111">
        <v>111311</v>
      </c>
      <c r="D41" s="111">
        <v>1</v>
      </c>
      <c r="E41" s="111">
        <v>11</v>
      </c>
      <c r="F41" s="111">
        <v>65</v>
      </c>
      <c r="G41" s="111">
        <v>275</v>
      </c>
      <c r="H41" s="111">
        <v>110412</v>
      </c>
      <c r="I41" s="111">
        <v>109921</v>
      </c>
      <c r="J41" s="111">
        <v>490</v>
      </c>
      <c r="K41" s="111">
        <v>0</v>
      </c>
      <c r="L41" s="111">
        <v>0</v>
      </c>
      <c r="M41" s="111">
        <v>548</v>
      </c>
      <c r="N41" s="111">
        <v>0</v>
      </c>
      <c r="O41" s="85"/>
      <c r="P41" s="85"/>
      <c r="Q41" s="85"/>
      <c r="R41" s="85"/>
      <c r="S41" s="85"/>
      <c r="T41" s="85"/>
      <c r="U41" s="85"/>
      <c r="V41" s="85"/>
      <c r="W41" s="85"/>
      <c r="X41" s="85"/>
    </row>
    <row r="42" spans="1:24" s="71" customFormat="1" ht="11.1" customHeight="1">
      <c r="A42" s="69">
        <f>IF(B42&lt;&gt;"",COUNTA($B$20:B42),"")</f>
        <v>23</v>
      </c>
      <c r="B42" s="78" t="s">
        <v>95</v>
      </c>
      <c r="C42" s="111">
        <v>27908</v>
      </c>
      <c r="D42" s="111">
        <v>865</v>
      </c>
      <c r="E42" s="111">
        <v>5912</v>
      </c>
      <c r="F42" s="111">
        <v>791</v>
      </c>
      <c r="G42" s="111">
        <v>467</v>
      </c>
      <c r="H42" s="111">
        <v>185</v>
      </c>
      <c r="I42" s="111">
        <v>31</v>
      </c>
      <c r="J42" s="111">
        <v>154</v>
      </c>
      <c r="K42" s="111">
        <v>378</v>
      </c>
      <c r="L42" s="111">
        <v>8731</v>
      </c>
      <c r="M42" s="111">
        <v>10579</v>
      </c>
      <c r="N42" s="111">
        <v>0</v>
      </c>
      <c r="O42" s="85"/>
      <c r="P42" s="85"/>
      <c r="Q42" s="85"/>
      <c r="R42" s="85"/>
      <c r="S42" s="85"/>
      <c r="T42" s="85"/>
      <c r="U42" s="85"/>
      <c r="V42" s="85"/>
      <c r="W42" s="85"/>
      <c r="X42" s="85"/>
    </row>
    <row r="43" spans="1:24" s="71" customFormat="1" ht="11.1" customHeight="1">
      <c r="A43" s="69">
        <f>IF(B43&lt;&gt;"",COUNTA($B$20:B43),"")</f>
        <v>24</v>
      </c>
      <c r="B43" s="78" t="s">
        <v>96</v>
      </c>
      <c r="C43" s="111">
        <v>301855</v>
      </c>
      <c r="D43" s="111">
        <v>38996</v>
      </c>
      <c r="E43" s="111">
        <v>11589</v>
      </c>
      <c r="F43" s="111">
        <v>12563</v>
      </c>
      <c r="G43" s="111">
        <v>4563</v>
      </c>
      <c r="H43" s="111">
        <v>77287</v>
      </c>
      <c r="I43" s="111">
        <v>34894</v>
      </c>
      <c r="J43" s="111">
        <v>42393</v>
      </c>
      <c r="K43" s="111">
        <v>3449</v>
      </c>
      <c r="L43" s="111">
        <v>3953</v>
      </c>
      <c r="M43" s="111">
        <v>16788</v>
      </c>
      <c r="N43" s="111">
        <v>132667</v>
      </c>
      <c r="O43" s="85"/>
      <c r="P43" s="85"/>
      <c r="Q43" s="85"/>
      <c r="R43" s="85"/>
      <c r="S43" s="85"/>
      <c r="T43" s="85"/>
      <c r="U43" s="85"/>
      <c r="V43" s="85"/>
      <c r="W43" s="85"/>
      <c r="X43" s="85"/>
    </row>
    <row r="44" spans="1:24" s="71" customFormat="1" ht="11.1" customHeight="1">
      <c r="A44" s="69">
        <f>IF(B44&lt;&gt;"",COUNTA($B$20:B44),"")</f>
        <v>25</v>
      </c>
      <c r="B44" s="78" t="s">
        <v>82</v>
      </c>
      <c r="C44" s="111">
        <v>185214</v>
      </c>
      <c r="D44" s="111">
        <v>8817</v>
      </c>
      <c r="E44" s="111">
        <v>63</v>
      </c>
      <c r="F44" s="111">
        <v>10717</v>
      </c>
      <c r="G44" s="111">
        <v>7</v>
      </c>
      <c r="H44" s="111">
        <v>35088</v>
      </c>
      <c r="I44" s="111">
        <v>112</v>
      </c>
      <c r="J44" s="111">
        <v>34976</v>
      </c>
      <c r="K44" s="111">
        <v>17</v>
      </c>
      <c r="L44" s="111">
        <v>1281</v>
      </c>
      <c r="M44" s="111">
        <v>482</v>
      </c>
      <c r="N44" s="111">
        <v>128742</v>
      </c>
      <c r="O44" s="85"/>
      <c r="P44" s="85"/>
      <c r="Q44" s="85"/>
      <c r="R44" s="85"/>
      <c r="S44" s="85"/>
      <c r="T44" s="85"/>
      <c r="U44" s="85"/>
      <c r="V44" s="85"/>
      <c r="W44" s="85"/>
      <c r="X44" s="85"/>
    </row>
    <row r="45" spans="1:24" s="71" customFormat="1" ht="18.95" customHeight="1">
      <c r="A45" s="70">
        <f>IF(B45&lt;&gt;"",COUNTA($B$20:B45),"")</f>
        <v>26</v>
      </c>
      <c r="B45" s="80" t="s">
        <v>97</v>
      </c>
      <c r="C45" s="113">
        <v>788333</v>
      </c>
      <c r="D45" s="113">
        <v>31939</v>
      </c>
      <c r="E45" s="113">
        <v>17592</v>
      </c>
      <c r="F45" s="113">
        <v>3696</v>
      </c>
      <c r="G45" s="113">
        <v>6625</v>
      </c>
      <c r="H45" s="113">
        <v>279993</v>
      </c>
      <c r="I45" s="113">
        <v>213806</v>
      </c>
      <c r="J45" s="113">
        <v>66187</v>
      </c>
      <c r="K45" s="113">
        <v>3920</v>
      </c>
      <c r="L45" s="113">
        <v>17258</v>
      </c>
      <c r="M45" s="113">
        <v>28376</v>
      </c>
      <c r="N45" s="113">
        <v>398934</v>
      </c>
      <c r="O45" s="85"/>
      <c r="P45" s="85"/>
      <c r="Q45" s="85"/>
      <c r="R45" s="85"/>
      <c r="S45" s="85"/>
      <c r="T45" s="85"/>
      <c r="U45" s="85"/>
      <c r="V45" s="85"/>
      <c r="W45" s="85"/>
      <c r="X45" s="85"/>
    </row>
    <row r="46" spans="1:24" s="87" customFormat="1" ht="11.1" customHeight="1">
      <c r="A46" s="69">
        <f>IF(B46&lt;&gt;"",COUNTA($B$20:B46),"")</f>
        <v>27</v>
      </c>
      <c r="B46" s="78" t="s">
        <v>98</v>
      </c>
      <c r="C46" s="111">
        <v>75621</v>
      </c>
      <c r="D46" s="111">
        <v>3335</v>
      </c>
      <c r="E46" s="111">
        <v>3128</v>
      </c>
      <c r="F46" s="111">
        <v>11412</v>
      </c>
      <c r="G46" s="111">
        <v>315</v>
      </c>
      <c r="H46" s="111">
        <v>5606</v>
      </c>
      <c r="I46" s="111">
        <v>0</v>
      </c>
      <c r="J46" s="111">
        <v>5606</v>
      </c>
      <c r="K46" s="111">
        <v>124</v>
      </c>
      <c r="L46" s="111">
        <v>15254</v>
      </c>
      <c r="M46" s="111">
        <v>8860</v>
      </c>
      <c r="N46" s="111">
        <v>27584</v>
      </c>
      <c r="O46" s="86"/>
      <c r="P46" s="86"/>
      <c r="Q46" s="86"/>
      <c r="R46" s="86"/>
      <c r="S46" s="86"/>
      <c r="T46" s="86"/>
      <c r="U46" s="86"/>
      <c r="V46" s="86"/>
      <c r="W46" s="86"/>
      <c r="X46" s="86"/>
    </row>
    <row r="47" spans="1:24"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row>
    <row r="48" spans="1:24" s="87" customFormat="1" ht="11.1" customHeight="1">
      <c r="A48" s="69">
        <f>IF(B48&lt;&gt;"",COUNTA($B$20:B48),"")</f>
        <v>29</v>
      </c>
      <c r="B48" s="78" t="s">
        <v>100</v>
      </c>
      <c r="C48" s="111">
        <v>44396</v>
      </c>
      <c r="D48" s="111">
        <v>12032</v>
      </c>
      <c r="E48" s="111">
        <v>1154</v>
      </c>
      <c r="F48" s="111">
        <v>608</v>
      </c>
      <c r="G48" s="111">
        <v>36</v>
      </c>
      <c r="H48" s="111">
        <v>352</v>
      </c>
      <c r="I48" s="111">
        <v>14</v>
      </c>
      <c r="J48" s="111">
        <v>337</v>
      </c>
      <c r="K48" s="111">
        <v>76</v>
      </c>
      <c r="L48" s="111">
        <v>10979</v>
      </c>
      <c r="M48" s="111">
        <v>17949</v>
      </c>
      <c r="N48" s="111">
        <v>1211</v>
      </c>
      <c r="O48" s="86"/>
      <c r="P48" s="86"/>
      <c r="Q48" s="86"/>
      <c r="R48" s="86"/>
      <c r="S48" s="86"/>
      <c r="T48" s="86"/>
      <c r="U48" s="86"/>
      <c r="V48" s="86"/>
      <c r="W48" s="86"/>
      <c r="X48" s="86"/>
    </row>
    <row r="49" spans="1:24" s="87" customFormat="1" ht="11.1" customHeight="1">
      <c r="A49" s="69">
        <f>IF(B49&lt;&gt;"",COUNTA($B$20:B49),"")</f>
        <v>30</v>
      </c>
      <c r="B49" s="78" t="s">
        <v>82</v>
      </c>
      <c r="C49" s="111">
        <v>3603</v>
      </c>
      <c r="D49" s="111">
        <v>401</v>
      </c>
      <c r="E49" s="111">
        <v>843</v>
      </c>
      <c r="F49" s="111">
        <v>446</v>
      </c>
      <c r="G49" s="111">
        <v>0</v>
      </c>
      <c r="H49" s="111">
        <v>232</v>
      </c>
      <c r="I49" s="111">
        <v>0</v>
      </c>
      <c r="J49" s="111">
        <v>232</v>
      </c>
      <c r="K49" s="111">
        <v>0</v>
      </c>
      <c r="L49" s="111">
        <v>1480</v>
      </c>
      <c r="M49" s="111">
        <v>36</v>
      </c>
      <c r="N49" s="111">
        <v>165</v>
      </c>
      <c r="O49" s="86"/>
      <c r="P49" s="86"/>
      <c r="Q49" s="86"/>
      <c r="R49" s="86"/>
      <c r="S49" s="86"/>
      <c r="T49" s="86"/>
      <c r="U49" s="86"/>
      <c r="V49" s="86"/>
      <c r="W49" s="86"/>
      <c r="X49" s="86"/>
    </row>
    <row r="50" spans="1:24" s="71" customFormat="1" ht="18.95" customHeight="1">
      <c r="A50" s="70">
        <f>IF(B50&lt;&gt;"",COUNTA($B$20:B50),"")</f>
        <v>31</v>
      </c>
      <c r="B50" s="80" t="s">
        <v>101</v>
      </c>
      <c r="C50" s="113">
        <v>116414</v>
      </c>
      <c r="D50" s="113">
        <v>14966</v>
      </c>
      <c r="E50" s="113">
        <v>3440</v>
      </c>
      <c r="F50" s="113">
        <v>11574</v>
      </c>
      <c r="G50" s="113">
        <v>351</v>
      </c>
      <c r="H50" s="113">
        <v>5726</v>
      </c>
      <c r="I50" s="113">
        <v>14</v>
      </c>
      <c r="J50" s="113">
        <v>5712</v>
      </c>
      <c r="K50" s="113">
        <v>201</v>
      </c>
      <c r="L50" s="113">
        <v>24753</v>
      </c>
      <c r="M50" s="113">
        <v>26773</v>
      </c>
      <c r="N50" s="113">
        <v>28630</v>
      </c>
      <c r="O50" s="85"/>
      <c r="P50" s="85"/>
      <c r="Q50" s="85"/>
      <c r="R50" s="85"/>
      <c r="S50" s="85"/>
      <c r="T50" s="85"/>
      <c r="U50" s="85"/>
      <c r="V50" s="85"/>
      <c r="W50" s="85"/>
      <c r="X50" s="85"/>
    </row>
    <row r="51" spans="1:24" s="71" customFormat="1" ht="18.95" customHeight="1">
      <c r="A51" s="70">
        <f>IF(B51&lt;&gt;"",COUNTA($B$20:B51),"")</f>
        <v>32</v>
      </c>
      <c r="B51" s="80" t="s">
        <v>102</v>
      </c>
      <c r="C51" s="113">
        <v>904747</v>
      </c>
      <c r="D51" s="113">
        <v>46905</v>
      </c>
      <c r="E51" s="113">
        <v>21032</v>
      </c>
      <c r="F51" s="113">
        <v>15270</v>
      </c>
      <c r="G51" s="113">
        <v>6976</v>
      </c>
      <c r="H51" s="113">
        <v>285719</v>
      </c>
      <c r="I51" s="113">
        <v>213820</v>
      </c>
      <c r="J51" s="113">
        <v>71899</v>
      </c>
      <c r="K51" s="113">
        <v>4121</v>
      </c>
      <c r="L51" s="113">
        <v>42011</v>
      </c>
      <c r="M51" s="113">
        <v>55149</v>
      </c>
      <c r="N51" s="113">
        <v>427564</v>
      </c>
      <c r="O51" s="85"/>
      <c r="P51" s="85"/>
      <c r="Q51" s="85"/>
      <c r="R51" s="85"/>
      <c r="S51" s="85"/>
      <c r="T51" s="85"/>
      <c r="U51" s="85"/>
      <c r="V51" s="85"/>
      <c r="W51" s="85"/>
      <c r="X51" s="85"/>
    </row>
    <row r="52" spans="1:24" s="71" customFormat="1" ht="18.95" customHeight="1">
      <c r="A52" s="70">
        <f>IF(B52&lt;&gt;"",COUNTA($B$20:B52),"")</f>
        <v>33</v>
      </c>
      <c r="B52" s="80" t="s">
        <v>103</v>
      </c>
      <c r="C52" s="113">
        <v>35383</v>
      </c>
      <c r="D52" s="113">
        <v>-74243</v>
      </c>
      <c r="E52" s="113">
        <v>-24718</v>
      </c>
      <c r="F52" s="113">
        <v>-59225</v>
      </c>
      <c r="G52" s="113">
        <v>-17519</v>
      </c>
      <c r="H52" s="113">
        <v>-140697</v>
      </c>
      <c r="I52" s="113">
        <v>-47045</v>
      </c>
      <c r="J52" s="113">
        <v>-93652</v>
      </c>
      <c r="K52" s="113">
        <v>-19170</v>
      </c>
      <c r="L52" s="113">
        <v>-45926</v>
      </c>
      <c r="M52" s="113">
        <v>-5667</v>
      </c>
      <c r="N52" s="113">
        <v>422549</v>
      </c>
      <c r="O52" s="85"/>
      <c r="P52" s="85"/>
      <c r="Q52" s="85"/>
      <c r="R52" s="85"/>
      <c r="S52" s="85"/>
      <c r="T52" s="85"/>
      <c r="U52" s="85"/>
      <c r="V52" s="85"/>
      <c r="W52" s="85"/>
      <c r="X52" s="85"/>
    </row>
    <row r="53" spans="1:24" s="87" customFormat="1" ht="24.95" customHeight="1">
      <c r="A53" s="69">
        <f>IF(B53&lt;&gt;"",COUNTA($B$20:B53),"")</f>
        <v>34</v>
      </c>
      <c r="B53" s="81" t="s">
        <v>104</v>
      </c>
      <c r="C53" s="112">
        <v>49325</v>
      </c>
      <c r="D53" s="112">
        <v>-69318</v>
      </c>
      <c r="E53" s="112">
        <v>-20162</v>
      </c>
      <c r="F53" s="112">
        <v>-42783</v>
      </c>
      <c r="G53" s="112">
        <v>-15513</v>
      </c>
      <c r="H53" s="112">
        <v>-142240</v>
      </c>
      <c r="I53" s="112">
        <v>-47040</v>
      </c>
      <c r="J53" s="112">
        <v>-95200</v>
      </c>
      <c r="K53" s="112">
        <v>-15172</v>
      </c>
      <c r="L53" s="112">
        <v>-36713</v>
      </c>
      <c r="M53" s="112">
        <v>-3431</v>
      </c>
      <c r="N53" s="112">
        <v>394659</v>
      </c>
      <c r="O53" s="86"/>
      <c r="P53" s="86"/>
      <c r="Q53" s="86"/>
      <c r="R53" s="86"/>
      <c r="S53" s="86"/>
      <c r="T53" s="86"/>
      <c r="U53" s="86"/>
      <c r="V53" s="86"/>
      <c r="W53" s="86"/>
      <c r="X53" s="86"/>
    </row>
    <row r="54" spans="1:24" s="87" customFormat="1" ht="15" customHeight="1">
      <c r="A54" s="69">
        <f>IF(B54&lt;&gt;"",COUNTA($B$20:B54),"")</f>
        <v>35</v>
      </c>
      <c r="B54" s="78" t="s">
        <v>105</v>
      </c>
      <c r="C54" s="111">
        <v>8653</v>
      </c>
      <c r="D54" s="111">
        <v>0</v>
      </c>
      <c r="E54" s="111">
        <v>0</v>
      </c>
      <c r="F54" s="111">
        <v>0</v>
      </c>
      <c r="G54" s="111">
        <v>0</v>
      </c>
      <c r="H54" s="111">
        <v>0</v>
      </c>
      <c r="I54" s="111">
        <v>0</v>
      </c>
      <c r="J54" s="111">
        <v>0</v>
      </c>
      <c r="K54" s="111">
        <v>0</v>
      </c>
      <c r="L54" s="111">
        <v>0</v>
      </c>
      <c r="M54" s="111">
        <v>0</v>
      </c>
      <c r="N54" s="111">
        <v>8653</v>
      </c>
      <c r="O54" s="86"/>
      <c r="P54" s="86"/>
      <c r="Q54" s="86"/>
      <c r="R54" s="86"/>
      <c r="S54" s="86"/>
      <c r="T54" s="86"/>
      <c r="U54" s="86"/>
      <c r="V54" s="86"/>
      <c r="W54" s="86"/>
      <c r="X54" s="86"/>
    </row>
    <row r="55" spans="1:24" ht="11.1" customHeight="1">
      <c r="A55" s="69">
        <f>IF(B55&lt;&gt;"",COUNTA($B$20:B55),"")</f>
        <v>36</v>
      </c>
      <c r="B55" s="78" t="s">
        <v>106</v>
      </c>
      <c r="C55" s="111">
        <v>25809</v>
      </c>
      <c r="D55" s="111">
        <v>460</v>
      </c>
      <c r="E55" s="111">
        <v>93</v>
      </c>
      <c r="F55" s="111">
        <v>223</v>
      </c>
      <c r="G55" s="111">
        <v>0</v>
      </c>
      <c r="H55" s="111">
        <v>84</v>
      </c>
      <c r="I55" s="111">
        <v>0</v>
      </c>
      <c r="J55" s="111">
        <v>84</v>
      </c>
      <c r="K55" s="111">
        <v>103</v>
      </c>
      <c r="L55" s="111">
        <v>248</v>
      </c>
      <c r="M55" s="111">
        <v>155</v>
      </c>
      <c r="N55" s="111">
        <v>24443</v>
      </c>
    </row>
    <row r="56" spans="1:24"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4" s="71" customFormat="1" ht="11.1" customHeight="1">
      <c r="A57" s="69">
        <f>IF(B57&lt;&gt;"",COUNTA($B$20:B57),"")</f>
        <v>37</v>
      </c>
      <c r="B57" s="78" t="s">
        <v>78</v>
      </c>
      <c r="C57" s="114">
        <v>753.75</v>
      </c>
      <c r="D57" s="114">
        <v>268.64</v>
      </c>
      <c r="E57" s="114">
        <v>117.49</v>
      </c>
      <c r="F57" s="114">
        <v>41.77</v>
      </c>
      <c r="G57" s="114">
        <v>45.87</v>
      </c>
      <c r="H57" s="114">
        <v>108.66</v>
      </c>
      <c r="I57" s="114">
        <v>38.49</v>
      </c>
      <c r="J57" s="114">
        <v>70.180000000000007</v>
      </c>
      <c r="K57" s="114">
        <v>35.75</v>
      </c>
      <c r="L57" s="114">
        <v>81.22</v>
      </c>
      <c r="M57" s="114">
        <v>54.34</v>
      </c>
      <c r="N57" s="114">
        <v>0</v>
      </c>
      <c r="O57" s="85"/>
      <c r="P57" s="85"/>
      <c r="Q57" s="85"/>
      <c r="R57" s="85"/>
      <c r="S57" s="85"/>
      <c r="T57" s="85"/>
      <c r="U57" s="85"/>
      <c r="V57" s="85"/>
      <c r="W57" s="85"/>
      <c r="X57" s="85"/>
    </row>
    <row r="58" spans="1:24" s="71" customFormat="1" ht="11.1" customHeight="1">
      <c r="A58" s="69">
        <f>IF(B58&lt;&gt;"",COUNTA($B$20:B58),"")</f>
        <v>38</v>
      </c>
      <c r="B58" s="78" t="s">
        <v>79</v>
      </c>
      <c r="C58" s="114">
        <v>485.93</v>
      </c>
      <c r="D58" s="114">
        <v>119.83</v>
      </c>
      <c r="E58" s="114">
        <v>33.25</v>
      </c>
      <c r="F58" s="114">
        <v>131.05000000000001</v>
      </c>
      <c r="G58" s="114">
        <v>14.9</v>
      </c>
      <c r="H58" s="114">
        <v>41.16</v>
      </c>
      <c r="I58" s="114">
        <v>29.43</v>
      </c>
      <c r="J58" s="114">
        <v>11.73</v>
      </c>
      <c r="K58" s="114">
        <v>21.95</v>
      </c>
      <c r="L58" s="114">
        <v>90.16</v>
      </c>
      <c r="M58" s="114">
        <v>33.36</v>
      </c>
      <c r="N58" s="114">
        <v>0.25</v>
      </c>
      <c r="O58" s="85"/>
      <c r="P58" s="85"/>
      <c r="Q58" s="85"/>
      <c r="R58" s="85"/>
      <c r="S58" s="85"/>
      <c r="T58" s="85"/>
      <c r="U58" s="85"/>
      <c r="V58" s="85"/>
      <c r="W58" s="85"/>
      <c r="X58" s="85"/>
    </row>
    <row r="59" spans="1:24" s="71" customFormat="1" ht="21.6" customHeight="1">
      <c r="A59" s="69">
        <f>IF(B59&lt;&gt;"",COUNTA($B$20:B59),"")</f>
        <v>39</v>
      </c>
      <c r="B59" s="79" t="s">
        <v>638</v>
      </c>
      <c r="C59" s="114">
        <v>1229.96</v>
      </c>
      <c r="D59" s="114">
        <v>0</v>
      </c>
      <c r="E59" s="114">
        <v>0</v>
      </c>
      <c r="F59" s="114">
        <v>0</v>
      </c>
      <c r="G59" s="114">
        <v>0</v>
      </c>
      <c r="H59" s="114">
        <v>1229.96</v>
      </c>
      <c r="I59" s="114">
        <v>1059.01</v>
      </c>
      <c r="J59" s="114">
        <v>170.95</v>
      </c>
      <c r="K59" s="114">
        <v>0</v>
      </c>
      <c r="L59" s="114">
        <v>0</v>
      </c>
      <c r="M59" s="114">
        <v>0</v>
      </c>
      <c r="N59" s="114">
        <v>0</v>
      </c>
      <c r="O59" s="85"/>
      <c r="P59" s="85"/>
      <c r="Q59" s="85"/>
      <c r="R59" s="85"/>
      <c r="S59" s="85"/>
      <c r="T59" s="85"/>
      <c r="U59" s="85"/>
      <c r="V59" s="85"/>
      <c r="W59" s="85"/>
      <c r="X59" s="85"/>
    </row>
    <row r="60" spans="1:24" s="71" customFormat="1" ht="11.1" customHeight="1">
      <c r="A60" s="69">
        <f>IF(B60&lt;&gt;"",COUNTA($B$20:B60),"")</f>
        <v>40</v>
      </c>
      <c r="B60" s="78" t="s">
        <v>80</v>
      </c>
      <c r="C60" s="114">
        <v>14.29</v>
      </c>
      <c r="D60" s="114">
        <v>0.22</v>
      </c>
      <c r="E60" s="114">
        <v>0.16</v>
      </c>
      <c r="F60" s="114">
        <v>0</v>
      </c>
      <c r="G60" s="114">
        <v>0</v>
      </c>
      <c r="H60" s="114">
        <v>0.05</v>
      </c>
      <c r="I60" s="114">
        <v>0</v>
      </c>
      <c r="J60" s="114">
        <v>0.05</v>
      </c>
      <c r="K60" s="114">
        <v>0.01</v>
      </c>
      <c r="L60" s="114">
        <v>0.08</v>
      </c>
      <c r="M60" s="114">
        <v>0.06</v>
      </c>
      <c r="N60" s="114">
        <v>13.69</v>
      </c>
      <c r="O60" s="85"/>
      <c r="P60" s="85"/>
      <c r="Q60" s="85"/>
      <c r="R60" s="85"/>
      <c r="S60" s="85"/>
      <c r="T60" s="85"/>
      <c r="U60" s="85"/>
      <c r="V60" s="85"/>
      <c r="W60" s="85"/>
      <c r="X60" s="85"/>
    </row>
    <row r="61" spans="1:24" s="71" customFormat="1" ht="11.1" customHeight="1">
      <c r="A61" s="69">
        <f>IF(B61&lt;&gt;"",COUNTA($B$20:B61),"")</f>
        <v>41</v>
      </c>
      <c r="B61" s="78" t="s">
        <v>81</v>
      </c>
      <c r="C61" s="114">
        <v>1605.66</v>
      </c>
      <c r="D61" s="114">
        <v>98.36</v>
      </c>
      <c r="E61" s="114">
        <v>16.440000000000001</v>
      </c>
      <c r="F61" s="114">
        <v>80.260000000000005</v>
      </c>
      <c r="G61" s="114">
        <v>37.21</v>
      </c>
      <c r="H61" s="114">
        <v>643.77</v>
      </c>
      <c r="I61" s="114">
        <v>27.79</v>
      </c>
      <c r="J61" s="114">
        <v>615.98</v>
      </c>
      <c r="K61" s="114">
        <v>26.84</v>
      </c>
      <c r="L61" s="114">
        <v>73.02</v>
      </c>
      <c r="M61" s="114">
        <v>55.12</v>
      </c>
      <c r="N61" s="114">
        <v>574.64</v>
      </c>
      <c r="O61" s="85"/>
      <c r="P61" s="85"/>
      <c r="Q61" s="85"/>
      <c r="R61" s="85"/>
      <c r="S61" s="85"/>
      <c r="T61" s="85"/>
      <c r="U61" s="85"/>
      <c r="V61" s="85"/>
      <c r="W61" s="85"/>
      <c r="X61" s="85"/>
    </row>
    <row r="62" spans="1:24" s="71" customFormat="1" ht="11.1" customHeight="1">
      <c r="A62" s="69">
        <f>IF(B62&lt;&gt;"",COUNTA($B$20:B62),"")</f>
        <v>42</v>
      </c>
      <c r="B62" s="78" t="s">
        <v>82</v>
      </c>
      <c r="C62" s="114">
        <v>819.55</v>
      </c>
      <c r="D62" s="114">
        <v>39.01</v>
      </c>
      <c r="E62" s="114">
        <v>0.28000000000000003</v>
      </c>
      <c r="F62" s="114">
        <v>47.42</v>
      </c>
      <c r="G62" s="114">
        <v>0.03</v>
      </c>
      <c r="H62" s="114">
        <v>155.26</v>
      </c>
      <c r="I62" s="114">
        <v>0.5</v>
      </c>
      <c r="J62" s="114">
        <v>154.76</v>
      </c>
      <c r="K62" s="114">
        <v>0.08</v>
      </c>
      <c r="L62" s="114">
        <v>5.67</v>
      </c>
      <c r="M62" s="114">
        <v>2.13</v>
      </c>
      <c r="N62" s="114">
        <v>569.66999999999996</v>
      </c>
      <c r="O62" s="85"/>
      <c r="P62" s="85"/>
      <c r="Q62" s="85"/>
      <c r="R62" s="85"/>
      <c r="S62" s="85"/>
      <c r="T62" s="85"/>
      <c r="U62" s="85"/>
      <c r="V62" s="85"/>
      <c r="W62" s="85"/>
      <c r="X62" s="85"/>
    </row>
    <row r="63" spans="1:24" s="71" customFormat="1" ht="18.95" customHeight="1">
      <c r="A63" s="70">
        <f>IF(B63&lt;&gt;"",COUNTA($B$20:B63),"")</f>
        <v>43</v>
      </c>
      <c r="B63" s="80" t="s">
        <v>83</v>
      </c>
      <c r="C63" s="115">
        <v>3270.03</v>
      </c>
      <c r="D63" s="115">
        <v>448.05</v>
      </c>
      <c r="E63" s="115">
        <v>167.06</v>
      </c>
      <c r="F63" s="115">
        <v>205.67</v>
      </c>
      <c r="G63" s="115">
        <v>97.96</v>
      </c>
      <c r="H63" s="115">
        <v>1868.34</v>
      </c>
      <c r="I63" s="115">
        <v>1154.22</v>
      </c>
      <c r="J63" s="115">
        <v>714.12</v>
      </c>
      <c r="K63" s="115">
        <v>84.48</v>
      </c>
      <c r="L63" s="115">
        <v>238.82</v>
      </c>
      <c r="M63" s="115">
        <v>140.74</v>
      </c>
      <c r="N63" s="115">
        <v>18.920000000000002</v>
      </c>
      <c r="O63" s="85"/>
      <c r="P63" s="85"/>
      <c r="Q63" s="85"/>
      <c r="R63" s="85"/>
      <c r="S63" s="85"/>
      <c r="T63" s="85"/>
      <c r="U63" s="85"/>
      <c r="V63" s="85"/>
      <c r="W63" s="85"/>
      <c r="X63" s="85"/>
    </row>
    <row r="64" spans="1:24" s="71" customFormat="1" ht="21.6" customHeight="1">
      <c r="A64" s="69">
        <f>IF(B64&lt;&gt;"",COUNTA($B$20:B64),"")</f>
        <v>44</v>
      </c>
      <c r="B64" s="79" t="s">
        <v>84</v>
      </c>
      <c r="C64" s="114">
        <v>474.28</v>
      </c>
      <c r="D64" s="114">
        <v>87.05</v>
      </c>
      <c r="E64" s="114">
        <v>38.630000000000003</v>
      </c>
      <c r="F64" s="114">
        <v>125.89</v>
      </c>
      <c r="G64" s="114">
        <v>10.28</v>
      </c>
      <c r="H64" s="114">
        <v>7.45</v>
      </c>
      <c r="I64" s="114">
        <v>0.08</v>
      </c>
      <c r="J64" s="114">
        <v>7.37</v>
      </c>
      <c r="K64" s="114">
        <v>18.239999999999998</v>
      </c>
      <c r="L64" s="114">
        <v>140.43</v>
      </c>
      <c r="M64" s="114">
        <v>46.31</v>
      </c>
      <c r="N64" s="114">
        <v>0</v>
      </c>
      <c r="O64" s="85"/>
      <c r="P64" s="85"/>
      <c r="Q64" s="85"/>
      <c r="R64" s="85"/>
      <c r="S64" s="85"/>
      <c r="T64" s="85"/>
      <c r="U64" s="85"/>
      <c r="V64" s="85"/>
      <c r="W64" s="85"/>
      <c r="X64" s="85"/>
    </row>
    <row r="65" spans="1:24" s="71" customFormat="1" ht="11.1" customHeight="1">
      <c r="A65" s="69">
        <f>IF(B65&lt;&gt;"",COUNTA($B$20:B65),"")</f>
        <v>45</v>
      </c>
      <c r="B65" s="78" t="s">
        <v>85</v>
      </c>
      <c r="C65" s="114">
        <v>325</v>
      </c>
      <c r="D65" s="114">
        <v>37.39</v>
      </c>
      <c r="E65" s="114">
        <v>11.74</v>
      </c>
      <c r="F65" s="114">
        <v>115.62</v>
      </c>
      <c r="G65" s="114">
        <v>9.23</v>
      </c>
      <c r="H65" s="114">
        <v>5.54</v>
      </c>
      <c r="I65" s="114">
        <v>0</v>
      </c>
      <c r="J65" s="114">
        <v>5.54</v>
      </c>
      <c r="K65" s="114">
        <v>16.649999999999999</v>
      </c>
      <c r="L65" s="114">
        <v>110.65</v>
      </c>
      <c r="M65" s="114">
        <v>18.18</v>
      </c>
      <c r="N65" s="114">
        <v>0</v>
      </c>
      <c r="O65" s="85"/>
      <c r="P65" s="85"/>
      <c r="Q65" s="85"/>
      <c r="R65" s="85"/>
      <c r="S65" s="85"/>
      <c r="T65" s="85"/>
      <c r="U65" s="85"/>
      <c r="V65" s="85"/>
      <c r="W65" s="85"/>
      <c r="X65" s="85"/>
    </row>
    <row r="66" spans="1:24" s="71" customFormat="1" ht="11.1" customHeight="1">
      <c r="A66" s="69">
        <f>IF(B66&lt;&gt;"",COUNTA($B$20:B66),"")</f>
        <v>46</v>
      </c>
      <c r="B66" s="78" t="s">
        <v>86</v>
      </c>
      <c r="C66" s="114">
        <v>0.09</v>
      </c>
      <c r="D66" s="114">
        <v>0</v>
      </c>
      <c r="E66" s="114">
        <v>0</v>
      </c>
      <c r="F66" s="114">
        <v>0</v>
      </c>
      <c r="G66" s="114">
        <v>0</v>
      </c>
      <c r="H66" s="114">
        <v>0</v>
      </c>
      <c r="I66" s="114">
        <v>0</v>
      </c>
      <c r="J66" s="114">
        <v>0</v>
      </c>
      <c r="K66" s="114">
        <v>0</v>
      </c>
      <c r="L66" s="114">
        <v>7.0000000000000007E-2</v>
      </c>
      <c r="M66" s="114">
        <v>0</v>
      </c>
      <c r="N66" s="114">
        <v>0.02</v>
      </c>
      <c r="O66" s="85"/>
      <c r="P66" s="85"/>
      <c r="Q66" s="85"/>
      <c r="R66" s="85"/>
      <c r="S66" s="85"/>
      <c r="T66" s="85"/>
      <c r="U66" s="85"/>
      <c r="V66" s="85"/>
      <c r="W66" s="85"/>
      <c r="X66" s="85"/>
    </row>
    <row r="67" spans="1:24" s="71" customFormat="1" ht="11.1" customHeight="1">
      <c r="A67" s="69">
        <f>IF(B67&lt;&gt;"",COUNTA($B$20:B67),"")</f>
        <v>47</v>
      </c>
      <c r="B67" s="78" t="s">
        <v>87</v>
      </c>
      <c r="C67" s="114">
        <v>118.39</v>
      </c>
      <c r="D67" s="114">
        <v>2.74</v>
      </c>
      <c r="E67" s="114">
        <v>0.49</v>
      </c>
      <c r="F67" s="114">
        <v>0.05</v>
      </c>
      <c r="G67" s="114">
        <v>0.15</v>
      </c>
      <c r="H67" s="114">
        <v>12.08</v>
      </c>
      <c r="I67" s="114">
        <v>0</v>
      </c>
      <c r="J67" s="114">
        <v>12.08</v>
      </c>
      <c r="K67" s="114">
        <v>0.34</v>
      </c>
      <c r="L67" s="114">
        <v>16.350000000000001</v>
      </c>
      <c r="M67" s="114">
        <v>82.21</v>
      </c>
      <c r="N67" s="114">
        <v>3.98</v>
      </c>
      <c r="O67" s="85"/>
      <c r="P67" s="85"/>
      <c r="Q67" s="85"/>
      <c r="R67" s="85"/>
      <c r="S67" s="85"/>
      <c r="T67" s="85"/>
      <c r="U67" s="85"/>
      <c r="V67" s="85"/>
      <c r="W67" s="85"/>
      <c r="X67" s="85"/>
    </row>
    <row r="68" spans="1:24" s="71" customFormat="1" ht="11.1" customHeight="1">
      <c r="A68" s="69">
        <f>IF(B68&lt;&gt;"",COUNTA($B$20:B68),"")</f>
        <v>48</v>
      </c>
      <c r="B68" s="78" t="s">
        <v>82</v>
      </c>
      <c r="C68" s="114">
        <v>15.94</v>
      </c>
      <c r="D68" s="114">
        <v>1.78</v>
      </c>
      <c r="E68" s="114">
        <v>3.73</v>
      </c>
      <c r="F68" s="114">
        <v>1.97</v>
      </c>
      <c r="G68" s="114">
        <v>0</v>
      </c>
      <c r="H68" s="114">
        <v>1.02</v>
      </c>
      <c r="I68" s="114">
        <v>0</v>
      </c>
      <c r="J68" s="114">
        <v>1.02</v>
      </c>
      <c r="K68" s="114">
        <v>0</v>
      </c>
      <c r="L68" s="114">
        <v>6.55</v>
      </c>
      <c r="M68" s="114">
        <v>0.16</v>
      </c>
      <c r="N68" s="114">
        <v>0.73</v>
      </c>
      <c r="O68" s="85"/>
      <c r="P68" s="85"/>
      <c r="Q68" s="85"/>
      <c r="R68" s="85"/>
      <c r="S68" s="85"/>
      <c r="T68" s="85"/>
      <c r="U68" s="85"/>
      <c r="V68" s="85"/>
      <c r="W68" s="85"/>
      <c r="X68" s="85"/>
    </row>
    <row r="69" spans="1:24" s="71" customFormat="1" ht="18.95" customHeight="1">
      <c r="A69" s="70">
        <f>IF(B69&lt;&gt;"",COUNTA($B$20:B69),"")</f>
        <v>49</v>
      </c>
      <c r="B69" s="80" t="s">
        <v>88</v>
      </c>
      <c r="C69" s="115">
        <v>576.80999999999995</v>
      </c>
      <c r="D69" s="115">
        <v>88.02</v>
      </c>
      <c r="E69" s="115">
        <v>35.380000000000003</v>
      </c>
      <c r="F69" s="115">
        <v>123.97</v>
      </c>
      <c r="G69" s="115">
        <v>10.43</v>
      </c>
      <c r="H69" s="115">
        <v>18.510000000000002</v>
      </c>
      <c r="I69" s="115">
        <v>0.08</v>
      </c>
      <c r="J69" s="115">
        <v>18.420000000000002</v>
      </c>
      <c r="K69" s="115">
        <v>18.579999999999998</v>
      </c>
      <c r="L69" s="115">
        <v>150.30000000000001</v>
      </c>
      <c r="M69" s="115">
        <v>128.36000000000001</v>
      </c>
      <c r="N69" s="115">
        <v>3.27</v>
      </c>
      <c r="O69" s="85"/>
      <c r="P69" s="85"/>
      <c r="Q69" s="85"/>
      <c r="R69" s="85"/>
      <c r="S69" s="85"/>
      <c r="T69" s="85"/>
      <c r="U69" s="85"/>
      <c r="V69" s="85"/>
      <c r="W69" s="85"/>
      <c r="X69" s="85"/>
    </row>
    <row r="70" spans="1:24" s="71" customFormat="1" ht="18.95" customHeight="1">
      <c r="A70" s="70">
        <f>IF(B70&lt;&gt;"",COUNTA($B$20:B70),"")</f>
        <v>50</v>
      </c>
      <c r="B70" s="80" t="s">
        <v>89</v>
      </c>
      <c r="C70" s="115">
        <v>3846.85</v>
      </c>
      <c r="D70" s="115">
        <v>536.07000000000005</v>
      </c>
      <c r="E70" s="115">
        <v>202.44</v>
      </c>
      <c r="F70" s="115">
        <v>329.63</v>
      </c>
      <c r="G70" s="115">
        <v>108.39</v>
      </c>
      <c r="H70" s="115">
        <v>1886.85</v>
      </c>
      <c r="I70" s="115">
        <v>1154.3</v>
      </c>
      <c r="J70" s="115">
        <v>732.55</v>
      </c>
      <c r="K70" s="115">
        <v>103.06</v>
      </c>
      <c r="L70" s="115">
        <v>389.11</v>
      </c>
      <c r="M70" s="115">
        <v>269.10000000000002</v>
      </c>
      <c r="N70" s="115">
        <v>22.19</v>
      </c>
      <c r="O70" s="85"/>
      <c r="P70" s="85"/>
      <c r="Q70" s="85"/>
      <c r="R70" s="85"/>
      <c r="S70" s="85"/>
      <c r="T70" s="85"/>
      <c r="U70" s="85"/>
      <c r="V70" s="85"/>
      <c r="W70" s="85"/>
      <c r="X70" s="85"/>
    </row>
    <row r="71" spans="1:24" s="71" customFormat="1" ht="11.1" customHeight="1">
      <c r="A71" s="69">
        <f>IF(B71&lt;&gt;"",COUNTA($B$20:B71),"")</f>
        <v>51</v>
      </c>
      <c r="B71" s="78" t="s">
        <v>90</v>
      </c>
      <c r="C71" s="114">
        <v>864.77</v>
      </c>
      <c r="D71" s="114">
        <v>0</v>
      </c>
      <c r="E71" s="114">
        <v>0</v>
      </c>
      <c r="F71" s="114">
        <v>0</v>
      </c>
      <c r="G71" s="114">
        <v>0</v>
      </c>
      <c r="H71" s="114">
        <v>0</v>
      </c>
      <c r="I71" s="114">
        <v>0</v>
      </c>
      <c r="J71" s="114">
        <v>0</v>
      </c>
      <c r="K71" s="114">
        <v>0</v>
      </c>
      <c r="L71" s="114">
        <v>0</v>
      </c>
      <c r="M71" s="114">
        <v>0</v>
      </c>
      <c r="N71" s="114">
        <v>864.77</v>
      </c>
      <c r="O71" s="85"/>
      <c r="P71" s="85"/>
      <c r="Q71" s="85"/>
      <c r="R71" s="85"/>
      <c r="S71" s="85"/>
      <c r="T71" s="85"/>
      <c r="U71" s="85"/>
      <c r="V71" s="85"/>
      <c r="W71" s="85"/>
      <c r="X71" s="85"/>
    </row>
    <row r="72" spans="1:24" s="71" customFormat="1" ht="11.1" customHeight="1">
      <c r="A72" s="69">
        <f>IF(B72&lt;&gt;"",COUNTA($B$20:B72),"")</f>
        <v>52</v>
      </c>
      <c r="B72" s="78" t="s">
        <v>91</v>
      </c>
      <c r="C72" s="114">
        <v>272.58</v>
      </c>
      <c r="D72" s="114">
        <v>0</v>
      </c>
      <c r="E72" s="114">
        <v>0</v>
      </c>
      <c r="F72" s="114">
        <v>0</v>
      </c>
      <c r="G72" s="114">
        <v>0</v>
      </c>
      <c r="H72" s="114">
        <v>0</v>
      </c>
      <c r="I72" s="114">
        <v>0</v>
      </c>
      <c r="J72" s="114">
        <v>0</v>
      </c>
      <c r="K72" s="114">
        <v>0</v>
      </c>
      <c r="L72" s="114">
        <v>0</v>
      </c>
      <c r="M72" s="114">
        <v>0</v>
      </c>
      <c r="N72" s="114">
        <v>272.58</v>
      </c>
      <c r="O72" s="85"/>
      <c r="P72" s="85"/>
      <c r="Q72" s="85"/>
      <c r="R72" s="85"/>
      <c r="S72" s="85"/>
      <c r="T72" s="85"/>
      <c r="U72" s="85"/>
      <c r="V72" s="85"/>
      <c r="W72" s="85"/>
      <c r="X72" s="85"/>
    </row>
    <row r="73" spans="1:24" s="71" customFormat="1" ht="11.1" customHeight="1">
      <c r="A73" s="69">
        <f>IF(B73&lt;&gt;"",COUNTA($B$20:B73),"")</f>
        <v>53</v>
      </c>
      <c r="B73" s="78" t="s">
        <v>107</v>
      </c>
      <c r="C73" s="114">
        <v>362.2</v>
      </c>
      <c r="D73" s="114">
        <v>0</v>
      </c>
      <c r="E73" s="114">
        <v>0</v>
      </c>
      <c r="F73" s="114">
        <v>0</v>
      </c>
      <c r="G73" s="114">
        <v>0</v>
      </c>
      <c r="H73" s="114">
        <v>0</v>
      </c>
      <c r="I73" s="114">
        <v>0</v>
      </c>
      <c r="J73" s="114">
        <v>0</v>
      </c>
      <c r="K73" s="114">
        <v>0</v>
      </c>
      <c r="L73" s="114">
        <v>0</v>
      </c>
      <c r="M73" s="114">
        <v>0</v>
      </c>
      <c r="N73" s="114">
        <v>362.2</v>
      </c>
      <c r="O73" s="85"/>
      <c r="P73" s="85"/>
      <c r="Q73" s="85"/>
      <c r="R73" s="85"/>
      <c r="S73" s="85"/>
      <c r="T73" s="85"/>
      <c r="U73" s="85"/>
      <c r="V73" s="85"/>
      <c r="W73" s="85"/>
      <c r="X73" s="85"/>
    </row>
    <row r="74" spans="1:24" s="71" customFormat="1" ht="11.1" customHeight="1">
      <c r="A74" s="69">
        <f>IF(B74&lt;&gt;"",COUNTA($B$20:B74),"")</f>
        <v>54</v>
      </c>
      <c r="B74" s="78" t="s">
        <v>108</v>
      </c>
      <c r="C74" s="114">
        <v>133.80000000000001</v>
      </c>
      <c r="D74" s="114">
        <v>0</v>
      </c>
      <c r="E74" s="114">
        <v>0</v>
      </c>
      <c r="F74" s="114">
        <v>0</v>
      </c>
      <c r="G74" s="114">
        <v>0</v>
      </c>
      <c r="H74" s="114">
        <v>0</v>
      </c>
      <c r="I74" s="114">
        <v>0</v>
      </c>
      <c r="J74" s="114">
        <v>0</v>
      </c>
      <c r="K74" s="114">
        <v>0</v>
      </c>
      <c r="L74" s="114">
        <v>0</v>
      </c>
      <c r="M74" s="114">
        <v>0</v>
      </c>
      <c r="N74" s="114">
        <v>133.80000000000001</v>
      </c>
      <c r="O74" s="85"/>
      <c r="P74" s="85"/>
      <c r="Q74" s="85"/>
      <c r="R74" s="85"/>
      <c r="S74" s="85"/>
      <c r="T74" s="85"/>
      <c r="U74" s="85"/>
      <c r="V74" s="85"/>
      <c r="W74" s="85"/>
      <c r="X74" s="85"/>
    </row>
    <row r="75" spans="1:24" s="71" customFormat="1" ht="11.1" customHeight="1">
      <c r="A75" s="69">
        <f>IF(B75&lt;&gt;"",COUNTA($B$20:B75),"")</f>
        <v>55</v>
      </c>
      <c r="B75" s="78" t="s">
        <v>28</v>
      </c>
      <c r="C75" s="114">
        <v>630</v>
      </c>
      <c r="D75" s="114">
        <v>0</v>
      </c>
      <c r="E75" s="114">
        <v>0</v>
      </c>
      <c r="F75" s="114">
        <v>0</v>
      </c>
      <c r="G75" s="114">
        <v>0</v>
      </c>
      <c r="H75" s="114">
        <v>0</v>
      </c>
      <c r="I75" s="114">
        <v>0</v>
      </c>
      <c r="J75" s="114">
        <v>0</v>
      </c>
      <c r="K75" s="114">
        <v>0</v>
      </c>
      <c r="L75" s="114">
        <v>0</v>
      </c>
      <c r="M75" s="114">
        <v>0</v>
      </c>
      <c r="N75" s="114">
        <v>630</v>
      </c>
      <c r="O75" s="85"/>
      <c r="P75" s="85"/>
      <c r="Q75" s="85"/>
      <c r="R75" s="85"/>
      <c r="S75" s="85"/>
      <c r="T75" s="85"/>
      <c r="U75" s="85"/>
      <c r="V75" s="85"/>
      <c r="W75" s="85"/>
      <c r="X75" s="85"/>
    </row>
    <row r="76" spans="1:24" s="71" customFormat="1" ht="21.6" customHeight="1">
      <c r="A76" s="69">
        <f>IF(B76&lt;&gt;"",COUNTA($B$20:B76),"")</f>
        <v>56</v>
      </c>
      <c r="B76" s="79" t="s">
        <v>92</v>
      </c>
      <c r="C76" s="114">
        <v>253.1</v>
      </c>
      <c r="D76" s="114">
        <v>0</v>
      </c>
      <c r="E76" s="114">
        <v>0</v>
      </c>
      <c r="F76" s="114">
        <v>0</v>
      </c>
      <c r="G76" s="114">
        <v>0</v>
      </c>
      <c r="H76" s="114">
        <v>0</v>
      </c>
      <c r="I76" s="114">
        <v>0</v>
      </c>
      <c r="J76" s="114">
        <v>0</v>
      </c>
      <c r="K76" s="114">
        <v>0</v>
      </c>
      <c r="L76" s="114">
        <v>0</v>
      </c>
      <c r="M76" s="114">
        <v>0</v>
      </c>
      <c r="N76" s="114">
        <v>253.1</v>
      </c>
      <c r="O76" s="85"/>
      <c r="P76" s="85"/>
      <c r="Q76" s="85"/>
      <c r="R76" s="85"/>
      <c r="S76" s="85"/>
      <c r="T76" s="85"/>
      <c r="U76" s="85"/>
      <c r="V76" s="85"/>
      <c r="W76" s="85"/>
      <c r="X76" s="85"/>
    </row>
    <row r="77" spans="1:24" s="71" customFormat="1" ht="21.6" customHeight="1">
      <c r="A77" s="69">
        <f>IF(B77&lt;&gt;"",COUNTA($B$20:B77),"")</f>
        <v>57</v>
      </c>
      <c r="B77" s="79" t="s">
        <v>93</v>
      </c>
      <c r="C77" s="114">
        <v>608.26</v>
      </c>
      <c r="D77" s="114">
        <v>3.96</v>
      </c>
      <c r="E77" s="114">
        <v>0.63</v>
      </c>
      <c r="F77" s="114">
        <v>4.4000000000000004</v>
      </c>
      <c r="G77" s="114">
        <v>5.87</v>
      </c>
      <c r="H77" s="114">
        <v>562.84</v>
      </c>
      <c r="I77" s="114">
        <v>305.64</v>
      </c>
      <c r="J77" s="114">
        <v>257.2</v>
      </c>
      <c r="K77" s="114">
        <v>0.49</v>
      </c>
      <c r="L77" s="114">
        <v>25.91</v>
      </c>
      <c r="M77" s="114">
        <v>4.17</v>
      </c>
      <c r="N77" s="114">
        <v>0</v>
      </c>
      <c r="O77" s="85"/>
      <c r="P77" s="85"/>
      <c r="Q77" s="85"/>
      <c r="R77" s="85"/>
      <c r="S77" s="85"/>
      <c r="T77" s="85"/>
      <c r="U77" s="85"/>
      <c r="V77" s="85"/>
      <c r="W77" s="85"/>
      <c r="X77" s="85"/>
    </row>
    <row r="78" spans="1:24" s="71" customFormat="1" ht="21.6" customHeight="1">
      <c r="A78" s="69">
        <f>IF(B78&lt;&gt;"",COUNTA($B$20:B78),"")</f>
        <v>58</v>
      </c>
      <c r="B78" s="79" t="s">
        <v>94</v>
      </c>
      <c r="C78" s="114">
        <v>492.54</v>
      </c>
      <c r="D78" s="114">
        <v>0</v>
      </c>
      <c r="E78" s="114">
        <v>0.05</v>
      </c>
      <c r="F78" s="114">
        <v>0.28999999999999998</v>
      </c>
      <c r="G78" s="114">
        <v>1.22</v>
      </c>
      <c r="H78" s="114">
        <v>488.56</v>
      </c>
      <c r="I78" s="114">
        <v>486.39</v>
      </c>
      <c r="J78" s="114">
        <v>2.17</v>
      </c>
      <c r="K78" s="114">
        <v>0</v>
      </c>
      <c r="L78" s="114">
        <v>0</v>
      </c>
      <c r="M78" s="114">
        <v>2.4300000000000002</v>
      </c>
      <c r="N78" s="114">
        <v>0</v>
      </c>
      <c r="O78" s="85"/>
      <c r="P78" s="85"/>
      <c r="Q78" s="85"/>
      <c r="R78" s="85"/>
      <c r="S78" s="85"/>
      <c r="T78" s="85"/>
      <c r="U78" s="85"/>
      <c r="V78" s="85"/>
      <c r="W78" s="85"/>
      <c r="X78" s="85"/>
    </row>
    <row r="79" spans="1:24" s="71" customFormat="1" ht="11.1" customHeight="1">
      <c r="A79" s="69">
        <f>IF(B79&lt;&gt;"",COUNTA($B$20:B79),"")</f>
        <v>59</v>
      </c>
      <c r="B79" s="78" t="s">
        <v>95</v>
      </c>
      <c r="C79" s="114">
        <v>123.49</v>
      </c>
      <c r="D79" s="114">
        <v>3.83</v>
      </c>
      <c r="E79" s="114">
        <v>26.16</v>
      </c>
      <c r="F79" s="114">
        <v>3.5</v>
      </c>
      <c r="G79" s="114">
        <v>2.0699999999999998</v>
      </c>
      <c r="H79" s="114">
        <v>0.82</v>
      </c>
      <c r="I79" s="114">
        <v>0.14000000000000001</v>
      </c>
      <c r="J79" s="114">
        <v>0.68</v>
      </c>
      <c r="K79" s="114">
        <v>1.67</v>
      </c>
      <c r="L79" s="114">
        <v>38.630000000000003</v>
      </c>
      <c r="M79" s="114">
        <v>46.81</v>
      </c>
      <c r="N79" s="114">
        <v>0</v>
      </c>
      <c r="O79" s="85"/>
      <c r="P79" s="85"/>
      <c r="Q79" s="85"/>
      <c r="R79" s="85"/>
      <c r="S79" s="85"/>
      <c r="T79" s="85"/>
      <c r="U79" s="85"/>
      <c r="V79" s="85"/>
      <c r="W79" s="85"/>
      <c r="X79" s="85"/>
    </row>
    <row r="80" spans="1:24" s="71" customFormat="1" ht="11.1" customHeight="1">
      <c r="A80" s="69">
        <f>IF(B80&lt;&gt;"",COUNTA($B$20:B80),"")</f>
        <v>60</v>
      </c>
      <c r="B80" s="78" t="s">
        <v>96</v>
      </c>
      <c r="C80" s="114">
        <v>1335.68</v>
      </c>
      <c r="D80" s="114">
        <v>172.55</v>
      </c>
      <c r="E80" s="114">
        <v>51.28</v>
      </c>
      <c r="F80" s="114">
        <v>55.59</v>
      </c>
      <c r="G80" s="114">
        <v>20.190000000000001</v>
      </c>
      <c r="H80" s="114">
        <v>341.99</v>
      </c>
      <c r="I80" s="114">
        <v>154.4</v>
      </c>
      <c r="J80" s="114">
        <v>187.59</v>
      </c>
      <c r="K80" s="114">
        <v>15.26</v>
      </c>
      <c r="L80" s="114">
        <v>17.489999999999998</v>
      </c>
      <c r="M80" s="114">
        <v>74.290000000000006</v>
      </c>
      <c r="N80" s="114">
        <v>587.04</v>
      </c>
      <c r="O80" s="85"/>
      <c r="P80" s="85"/>
      <c r="Q80" s="85"/>
      <c r="R80" s="85"/>
      <c r="S80" s="85"/>
      <c r="T80" s="85"/>
      <c r="U80" s="85"/>
      <c r="V80" s="85"/>
      <c r="W80" s="85"/>
      <c r="X80" s="85"/>
    </row>
    <row r="81" spans="1:24" s="71" customFormat="1" ht="11.1" customHeight="1">
      <c r="A81" s="69">
        <f>IF(B81&lt;&gt;"",COUNTA($B$20:B81),"")</f>
        <v>61</v>
      </c>
      <c r="B81" s="78" t="s">
        <v>82</v>
      </c>
      <c r="C81" s="114">
        <v>819.55</v>
      </c>
      <c r="D81" s="114">
        <v>39.01</v>
      </c>
      <c r="E81" s="114">
        <v>0.28000000000000003</v>
      </c>
      <c r="F81" s="114">
        <v>47.42</v>
      </c>
      <c r="G81" s="114">
        <v>0.03</v>
      </c>
      <c r="H81" s="114">
        <v>155.26</v>
      </c>
      <c r="I81" s="114">
        <v>0.5</v>
      </c>
      <c r="J81" s="114">
        <v>154.76</v>
      </c>
      <c r="K81" s="114">
        <v>0.08</v>
      </c>
      <c r="L81" s="114">
        <v>5.67</v>
      </c>
      <c r="M81" s="114">
        <v>2.13</v>
      </c>
      <c r="N81" s="114">
        <v>569.66999999999996</v>
      </c>
      <c r="O81" s="85"/>
      <c r="P81" s="85"/>
      <c r="Q81" s="85"/>
      <c r="R81" s="85"/>
      <c r="S81" s="85"/>
      <c r="T81" s="85"/>
      <c r="U81" s="85"/>
      <c r="V81" s="85"/>
      <c r="W81" s="85"/>
      <c r="X81" s="85"/>
    </row>
    <row r="82" spans="1:24" s="71" customFormat="1" ht="18.95" customHeight="1">
      <c r="A82" s="70">
        <f>IF(B82&lt;&gt;"",COUNTA($B$20:B82),"")</f>
        <v>62</v>
      </c>
      <c r="B82" s="80" t="s">
        <v>97</v>
      </c>
      <c r="C82" s="115">
        <v>3488.29</v>
      </c>
      <c r="D82" s="115">
        <v>141.33000000000001</v>
      </c>
      <c r="E82" s="115">
        <v>77.84</v>
      </c>
      <c r="F82" s="115">
        <v>16.350000000000001</v>
      </c>
      <c r="G82" s="115">
        <v>29.32</v>
      </c>
      <c r="H82" s="115">
        <v>1238.94</v>
      </c>
      <c r="I82" s="115">
        <v>946.07</v>
      </c>
      <c r="J82" s="115">
        <v>292.87</v>
      </c>
      <c r="K82" s="115">
        <v>17.350000000000001</v>
      </c>
      <c r="L82" s="115">
        <v>76.36</v>
      </c>
      <c r="M82" s="115">
        <v>125.56</v>
      </c>
      <c r="N82" s="115">
        <v>1765.24</v>
      </c>
      <c r="O82" s="85"/>
      <c r="P82" s="85"/>
      <c r="Q82" s="85"/>
      <c r="R82" s="85"/>
      <c r="S82" s="85"/>
      <c r="T82" s="85"/>
      <c r="U82" s="85"/>
      <c r="V82" s="85"/>
      <c r="W82" s="85"/>
      <c r="X82" s="85"/>
    </row>
    <row r="83" spans="1:24" s="87" customFormat="1" ht="11.1" customHeight="1">
      <c r="A83" s="69">
        <f>IF(B83&lt;&gt;"",COUNTA($B$20:B83),"")</f>
        <v>63</v>
      </c>
      <c r="B83" s="78" t="s">
        <v>98</v>
      </c>
      <c r="C83" s="114">
        <v>334.61</v>
      </c>
      <c r="D83" s="114">
        <v>14.76</v>
      </c>
      <c r="E83" s="114">
        <v>13.84</v>
      </c>
      <c r="F83" s="114">
        <v>50.5</v>
      </c>
      <c r="G83" s="114">
        <v>1.4</v>
      </c>
      <c r="H83" s="114">
        <v>24.81</v>
      </c>
      <c r="I83" s="114">
        <v>0</v>
      </c>
      <c r="J83" s="114">
        <v>24.81</v>
      </c>
      <c r="K83" s="114">
        <v>0.55000000000000004</v>
      </c>
      <c r="L83" s="114">
        <v>67.5</v>
      </c>
      <c r="M83" s="114">
        <v>39.200000000000003</v>
      </c>
      <c r="N83" s="114">
        <v>122.06</v>
      </c>
      <c r="O83" s="86"/>
      <c r="P83" s="86"/>
      <c r="Q83" s="86"/>
      <c r="R83" s="86"/>
      <c r="S83" s="86"/>
      <c r="T83" s="86"/>
      <c r="U83" s="86"/>
      <c r="V83" s="86"/>
      <c r="W83" s="86"/>
      <c r="X83" s="86"/>
    </row>
    <row r="84" spans="1:24"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row>
    <row r="85" spans="1:24" s="87" customFormat="1" ht="11.1" customHeight="1">
      <c r="A85" s="69">
        <f>IF(B85&lt;&gt;"",COUNTA($B$20:B85),"")</f>
        <v>65</v>
      </c>
      <c r="B85" s="78" t="s">
        <v>100</v>
      </c>
      <c r="C85" s="114">
        <v>196.45</v>
      </c>
      <c r="D85" s="114">
        <v>53.24</v>
      </c>
      <c r="E85" s="114">
        <v>5.1100000000000003</v>
      </c>
      <c r="F85" s="114">
        <v>2.69</v>
      </c>
      <c r="G85" s="114">
        <v>0.16</v>
      </c>
      <c r="H85" s="114">
        <v>1.56</v>
      </c>
      <c r="I85" s="114">
        <v>0.06</v>
      </c>
      <c r="J85" s="114">
        <v>1.49</v>
      </c>
      <c r="K85" s="114">
        <v>0.34</v>
      </c>
      <c r="L85" s="114">
        <v>48.58</v>
      </c>
      <c r="M85" s="114">
        <v>79.42</v>
      </c>
      <c r="N85" s="114">
        <v>5.36</v>
      </c>
      <c r="O85" s="86"/>
      <c r="P85" s="86"/>
      <c r="Q85" s="86"/>
      <c r="R85" s="86"/>
      <c r="S85" s="86"/>
      <c r="T85" s="86"/>
      <c r="U85" s="86"/>
      <c r="V85" s="86"/>
      <c r="W85" s="86"/>
      <c r="X85" s="86"/>
    </row>
    <row r="86" spans="1:24" s="87" customFormat="1" ht="11.1" customHeight="1">
      <c r="A86" s="69">
        <f>IF(B86&lt;&gt;"",COUNTA($B$20:B86),"")</f>
        <v>66</v>
      </c>
      <c r="B86" s="78" t="s">
        <v>82</v>
      </c>
      <c r="C86" s="114">
        <v>15.94</v>
      </c>
      <c r="D86" s="114">
        <v>1.78</v>
      </c>
      <c r="E86" s="114">
        <v>3.73</v>
      </c>
      <c r="F86" s="114">
        <v>1.97</v>
      </c>
      <c r="G86" s="114">
        <v>0</v>
      </c>
      <c r="H86" s="114">
        <v>1.02</v>
      </c>
      <c r="I86" s="114">
        <v>0</v>
      </c>
      <c r="J86" s="114">
        <v>1.02</v>
      </c>
      <c r="K86" s="114">
        <v>0</v>
      </c>
      <c r="L86" s="114">
        <v>6.55</v>
      </c>
      <c r="M86" s="114">
        <v>0.16</v>
      </c>
      <c r="N86" s="114">
        <v>0.73</v>
      </c>
      <c r="O86" s="86"/>
      <c r="P86" s="86"/>
      <c r="Q86" s="86"/>
      <c r="R86" s="86"/>
      <c r="S86" s="86"/>
      <c r="T86" s="86"/>
      <c r="U86" s="86"/>
      <c r="V86" s="86"/>
      <c r="W86" s="86"/>
      <c r="X86" s="86"/>
    </row>
    <row r="87" spans="1:24" s="71" customFormat="1" ht="18.95" customHeight="1">
      <c r="A87" s="70">
        <f>IF(B87&lt;&gt;"",COUNTA($B$20:B87),"")</f>
        <v>67</v>
      </c>
      <c r="B87" s="80" t="s">
        <v>101</v>
      </c>
      <c r="C87" s="115">
        <v>515.12</v>
      </c>
      <c r="D87" s="115">
        <v>66.22</v>
      </c>
      <c r="E87" s="115">
        <v>15.22</v>
      </c>
      <c r="F87" s="115">
        <v>51.21</v>
      </c>
      <c r="G87" s="115">
        <v>1.55</v>
      </c>
      <c r="H87" s="115">
        <v>25.34</v>
      </c>
      <c r="I87" s="115">
        <v>0.06</v>
      </c>
      <c r="J87" s="115">
        <v>25.27</v>
      </c>
      <c r="K87" s="115">
        <v>0.89</v>
      </c>
      <c r="L87" s="115">
        <v>109.53</v>
      </c>
      <c r="M87" s="115">
        <v>118.47</v>
      </c>
      <c r="N87" s="115">
        <v>126.68</v>
      </c>
      <c r="O87" s="85"/>
      <c r="P87" s="85"/>
      <c r="Q87" s="85"/>
      <c r="R87" s="85"/>
      <c r="S87" s="85"/>
      <c r="T87" s="85"/>
      <c r="U87" s="85"/>
      <c r="V87" s="85"/>
      <c r="W87" s="85"/>
      <c r="X87" s="85"/>
    </row>
    <row r="88" spans="1:24" s="71" customFormat="1" ht="18.95" customHeight="1">
      <c r="A88" s="70">
        <f>IF(B88&lt;&gt;"",COUNTA($B$20:B88),"")</f>
        <v>68</v>
      </c>
      <c r="B88" s="80" t="s">
        <v>102</v>
      </c>
      <c r="C88" s="115">
        <v>4003.41</v>
      </c>
      <c r="D88" s="115">
        <v>207.55</v>
      </c>
      <c r="E88" s="115">
        <v>93.07</v>
      </c>
      <c r="F88" s="115">
        <v>67.569999999999993</v>
      </c>
      <c r="G88" s="115">
        <v>30.87</v>
      </c>
      <c r="H88" s="115">
        <v>1264.28</v>
      </c>
      <c r="I88" s="115">
        <v>946.13</v>
      </c>
      <c r="J88" s="115">
        <v>318.14</v>
      </c>
      <c r="K88" s="115">
        <v>18.239999999999998</v>
      </c>
      <c r="L88" s="115">
        <v>185.89</v>
      </c>
      <c r="M88" s="115">
        <v>244.03</v>
      </c>
      <c r="N88" s="115">
        <v>1891.93</v>
      </c>
      <c r="O88" s="85"/>
      <c r="P88" s="85"/>
      <c r="Q88" s="85"/>
      <c r="R88" s="85"/>
      <c r="S88" s="85"/>
      <c r="T88" s="85"/>
      <c r="U88" s="85"/>
      <c r="V88" s="85"/>
      <c r="W88" s="85"/>
      <c r="X88" s="85"/>
    </row>
    <row r="89" spans="1:24" s="71" customFormat="1" ht="18.95" customHeight="1">
      <c r="A89" s="70">
        <f>IF(B89&lt;&gt;"",COUNTA($B$20:B89),"")</f>
        <v>69</v>
      </c>
      <c r="B89" s="80" t="s">
        <v>103</v>
      </c>
      <c r="C89" s="115">
        <v>156.56</v>
      </c>
      <c r="D89" s="115">
        <v>-328.52</v>
      </c>
      <c r="E89" s="115">
        <v>-109.37</v>
      </c>
      <c r="F89" s="115">
        <v>-262.06</v>
      </c>
      <c r="G89" s="115">
        <v>-77.52</v>
      </c>
      <c r="H89" s="115">
        <v>-622.57000000000005</v>
      </c>
      <c r="I89" s="115">
        <v>-208.17</v>
      </c>
      <c r="J89" s="115">
        <v>-414.4</v>
      </c>
      <c r="K89" s="115">
        <v>-84.83</v>
      </c>
      <c r="L89" s="115">
        <v>-203.22</v>
      </c>
      <c r="M89" s="115">
        <v>-25.08</v>
      </c>
      <c r="N89" s="115">
        <v>1869.73</v>
      </c>
      <c r="O89" s="85"/>
      <c r="P89" s="85"/>
      <c r="Q89" s="85"/>
      <c r="R89" s="85"/>
      <c r="S89" s="85"/>
      <c r="T89" s="85"/>
      <c r="U89" s="85"/>
      <c r="V89" s="85"/>
      <c r="W89" s="85"/>
      <c r="X89" s="85"/>
    </row>
    <row r="90" spans="1:24" s="87" customFormat="1" ht="24.95" customHeight="1">
      <c r="A90" s="69">
        <f>IF(B90&lt;&gt;"",COUNTA($B$20:B90),"")</f>
        <v>70</v>
      </c>
      <c r="B90" s="81" t="s">
        <v>104</v>
      </c>
      <c r="C90" s="116">
        <v>218.26</v>
      </c>
      <c r="D90" s="116">
        <v>-306.73</v>
      </c>
      <c r="E90" s="116">
        <v>-89.21</v>
      </c>
      <c r="F90" s="116">
        <v>-189.31</v>
      </c>
      <c r="G90" s="116">
        <v>-68.64</v>
      </c>
      <c r="H90" s="116">
        <v>-629.4</v>
      </c>
      <c r="I90" s="116">
        <v>-208.15</v>
      </c>
      <c r="J90" s="116">
        <v>-421.25</v>
      </c>
      <c r="K90" s="116">
        <v>-67.14</v>
      </c>
      <c r="L90" s="116">
        <v>-162.44999999999999</v>
      </c>
      <c r="M90" s="116">
        <v>-15.18</v>
      </c>
      <c r="N90" s="116">
        <v>1746.32</v>
      </c>
      <c r="O90" s="86"/>
      <c r="P90" s="86"/>
      <c r="Q90" s="86"/>
      <c r="R90" s="86"/>
      <c r="S90" s="86"/>
      <c r="T90" s="86"/>
      <c r="U90" s="86"/>
      <c r="V90" s="86"/>
      <c r="W90" s="86"/>
      <c r="X90" s="86"/>
    </row>
    <row r="91" spans="1:24" s="87" customFormat="1" ht="15" customHeight="1">
      <c r="A91" s="69">
        <f>IF(B91&lt;&gt;"",COUNTA($B$20:B91),"")</f>
        <v>71</v>
      </c>
      <c r="B91" s="78" t="s">
        <v>105</v>
      </c>
      <c r="C91" s="114">
        <v>38.29</v>
      </c>
      <c r="D91" s="114">
        <v>0</v>
      </c>
      <c r="E91" s="114">
        <v>0</v>
      </c>
      <c r="F91" s="114">
        <v>0</v>
      </c>
      <c r="G91" s="114">
        <v>0</v>
      </c>
      <c r="H91" s="114">
        <v>0</v>
      </c>
      <c r="I91" s="114">
        <v>0</v>
      </c>
      <c r="J91" s="114">
        <v>0</v>
      </c>
      <c r="K91" s="114">
        <v>0</v>
      </c>
      <c r="L91" s="114">
        <v>0</v>
      </c>
      <c r="M91" s="114">
        <v>0</v>
      </c>
      <c r="N91" s="114">
        <v>38.29</v>
      </c>
      <c r="O91" s="86"/>
      <c r="P91" s="86"/>
      <c r="Q91" s="86"/>
      <c r="R91" s="86"/>
      <c r="S91" s="86"/>
      <c r="T91" s="86"/>
      <c r="U91" s="86"/>
      <c r="V91" s="86"/>
      <c r="W91" s="86"/>
      <c r="X91" s="86"/>
    </row>
    <row r="92" spans="1:24" ht="11.1" customHeight="1">
      <c r="A92" s="69">
        <f>IF(B92&lt;&gt;"",COUNTA($B$20:B92),"")</f>
        <v>72</v>
      </c>
      <c r="B92" s="78" t="s">
        <v>106</v>
      </c>
      <c r="C92" s="114">
        <v>114.2</v>
      </c>
      <c r="D92" s="114">
        <v>2.04</v>
      </c>
      <c r="E92" s="114">
        <v>0.41</v>
      </c>
      <c r="F92" s="114">
        <v>0.99</v>
      </c>
      <c r="G92" s="114">
        <v>0</v>
      </c>
      <c r="H92" s="114">
        <v>0.37</v>
      </c>
      <c r="I92" s="114">
        <v>0</v>
      </c>
      <c r="J92" s="114">
        <v>0.37</v>
      </c>
      <c r="K92" s="114">
        <v>0.46</v>
      </c>
      <c r="L92" s="114">
        <v>1.1000000000000001</v>
      </c>
      <c r="M92" s="114">
        <v>0.68</v>
      </c>
      <c r="N92" s="114">
        <v>108.16</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77</v>
      </c>
      <c r="B1" s="219"/>
      <c r="C1" s="220"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I1" s="220"/>
      <c r="J1" s="220"/>
      <c r="K1" s="220"/>
      <c r="L1" s="220"/>
      <c r="M1" s="220"/>
      <c r="N1" s="221"/>
    </row>
    <row r="2" spans="1:14" s="74" customFormat="1" ht="15" customHeight="1">
      <c r="A2" s="218" t="s">
        <v>57</v>
      </c>
      <c r="B2" s="219"/>
      <c r="C2" s="220" t="s">
        <v>74</v>
      </c>
      <c r="D2" s="220"/>
      <c r="E2" s="220"/>
      <c r="F2" s="220"/>
      <c r="G2" s="221"/>
      <c r="H2" s="222" t="s">
        <v>74</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4" ht="11.45" customHeight="1">
      <c r="A17" s="206"/>
      <c r="B17" s="207"/>
      <c r="C17" s="260"/>
      <c r="D17" s="157">
        <v>11</v>
      </c>
      <c r="E17" s="157">
        <v>12</v>
      </c>
      <c r="F17" s="157" t="s">
        <v>109</v>
      </c>
      <c r="G17" s="158" t="s">
        <v>110</v>
      </c>
      <c r="H17" s="159">
        <v>3</v>
      </c>
      <c r="I17" s="157" t="s">
        <v>113</v>
      </c>
      <c r="J17" s="157">
        <v>36</v>
      </c>
      <c r="K17" s="157">
        <v>4</v>
      </c>
      <c r="L17" s="157" t="s">
        <v>114</v>
      </c>
      <c r="M17" s="157" t="s">
        <v>123</v>
      </c>
      <c r="N17" s="75">
        <v>6</v>
      </c>
    </row>
    <row r="18" spans="1:24"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4"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row>
    <row r="20" spans="1:24" s="71" customFormat="1" ht="11.1" customHeight="1">
      <c r="A20" s="69">
        <f>IF(B20&lt;&gt;"",COUNTA($B$20:B20),"")</f>
        <v>1</v>
      </c>
      <c r="B20" s="78" t="s">
        <v>78</v>
      </c>
      <c r="C20" s="111">
        <v>123020</v>
      </c>
      <c r="D20" s="111">
        <v>46679</v>
      </c>
      <c r="E20" s="111">
        <v>16344</v>
      </c>
      <c r="F20" s="111">
        <v>6980</v>
      </c>
      <c r="G20" s="111">
        <v>5316</v>
      </c>
      <c r="H20" s="111">
        <v>25368</v>
      </c>
      <c r="I20" s="111">
        <v>6763</v>
      </c>
      <c r="J20" s="111">
        <v>18605</v>
      </c>
      <c r="K20" s="111">
        <v>3189</v>
      </c>
      <c r="L20" s="111">
        <v>12525</v>
      </c>
      <c r="M20" s="111">
        <v>6618</v>
      </c>
      <c r="N20" s="111">
        <v>0</v>
      </c>
      <c r="O20" s="85"/>
      <c r="P20" s="85"/>
      <c r="Q20" s="85"/>
      <c r="R20" s="85"/>
      <c r="S20" s="85"/>
      <c r="T20" s="85"/>
      <c r="U20" s="85"/>
      <c r="V20" s="85"/>
      <c r="W20" s="85"/>
      <c r="X20" s="85"/>
    </row>
    <row r="21" spans="1:24" s="71" customFormat="1" ht="11.1" customHeight="1">
      <c r="A21" s="69">
        <f>IF(B21&lt;&gt;"",COUNTA($B$20:B21),"")</f>
        <v>2</v>
      </c>
      <c r="B21" s="78" t="s">
        <v>79</v>
      </c>
      <c r="C21" s="111">
        <v>76661</v>
      </c>
      <c r="D21" s="111">
        <v>17454</v>
      </c>
      <c r="E21" s="111">
        <v>7014</v>
      </c>
      <c r="F21" s="111">
        <v>19338</v>
      </c>
      <c r="G21" s="111">
        <v>2513</v>
      </c>
      <c r="H21" s="111">
        <v>4327</v>
      </c>
      <c r="I21" s="111">
        <v>1207</v>
      </c>
      <c r="J21" s="111">
        <v>3120</v>
      </c>
      <c r="K21" s="111">
        <v>1516</v>
      </c>
      <c r="L21" s="111">
        <v>19980</v>
      </c>
      <c r="M21" s="111">
        <v>4519</v>
      </c>
      <c r="N21" s="111">
        <v>0</v>
      </c>
      <c r="O21" s="85"/>
      <c r="P21" s="85"/>
      <c r="Q21" s="85"/>
      <c r="R21" s="85"/>
      <c r="S21" s="85"/>
      <c r="T21" s="85"/>
      <c r="U21" s="85"/>
      <c r="V21" s="85"/>
      <c r="W21" s="85"/>
      <c r="X21" s="85"/>
    </row>
    <row r="22" spans="1:24" s="71" customFormat="1" ht="21.6" customHeight="1">
      <c r="A22" s="69">
        <f>IF(B22&lt;&gt;"",COUNTA($B$20:B22),"")</f>
        <v>3</v>
      </c>
      <c r="B22" s="79" t="s">
        <v>638</v>
      </c>
      <c r="C22" s="111">
        <v>108725</v>
      </c>
      <c r="D22" s="111">
        <v>0</v>
      </c>
      <c r="E22" s="111">
        <v>0</v>
      </c>
      <c r="F22" s="111">
        <v>0</v>
      </c>
      <c r="G22" s="111">
        <v>0</v>
      </c>
      <c r="H22" s="111">
        <v>108725</v>
      </c>
      <c r="I22" s="111">
        <v>88361</v>
      </c>
      <c r="J22" s="111">
        <v>20364</v>
      </c>
      <c r="K22" s="111">
        <v>0</v>
      </c>
      <c r="L22" s="111">
        <v>0</v>
      </c>
      <c r="M22" s="111">
        <v>0</v>
      </c>
      <c r="N22" s="111">
        <v>0</v>
      </c>
      <c r="O22" s="85"/>
      <c r="P22" s="85"/>
      <c r="Q22" s="85"/>
      <c r="R22" s="85"/>
      <c r="S22" s="85"/>
      <c r="T22" s="85"/>
      <c r="U22" s="85"/>
      <c r="V22" s="85"/>
      <c r="W22" s="85"/>
      <c r="X22" s="85"/>
    </row>
    <row r="23" spans="1:24" s="71" customFormat="1" ht="11.1" customHeight="1">
      <c r="A23" s="69">
        <f>IF(B23&lt;&gt;"",COUNTA($B$20:B23),"")</f>
        <v>4</v>
      </c>
      <c r="B23" s="78" t="s">
        <v>80</v>
      </c>
      <c r="C23" s="111">
        <v>3247</v>
      </c>
      <c r="D23" s="111">
        <v>95</v>
      </c>
      <c r="E23" s="111">
        <v>4</v>
      </c>
      <c r="F23" s="111">
        <v>52</v>
      </c>
      <c r="G23" s="111">
        <v>6</v>
      </c>
      <c r="H23" s="111">
        <v>46</v>
      </c>
      <c r="I23" s="111">
        <v>1</v>
      </c>
      <c r="J23" s="111">
        <v>45</v>
      </c>
      <c r="K23" s="111">
        <v>30</v>
      </c>
      <c r="L23" s="111">
        <v>68</v>
      </c>
      <c r="M23" s="111">
        <v>13</v>
      </c>
      <c r="N23" s="111">
        <v>2934</v>
      </c>
      <c r="O23" s="85"/>
      <c r="P23" s="85"/>
      <c r="Q23" s="85"/>
      <c r="R23" s="85"/>
      <c r="S23" s="85"/>
      <c r="T23" s="85"/>
      <c r="U23" s="85"/>
      <c r="V23" s="85"/>
      <c r="W23" s="85"/>
      <c r="X23" s="85"/>
    </row>
    <row r="24" spans="1:24" s="71" customFormat="1" ht="11.1" customHeight="1">
      <c r="A24" s="69">
        <f>IF(B24&lt;&gt;"",COUNTA($B$20:B24),"")</f>
        <v>5</v>
      </c>
      <c r="B24" s="78" t="s">
        <v>81</v>
      </c>
      <c r="C24" s="111">
        <v>247500</v>
      </c>
      <c r="D24" s="111">
        <v>11402</v>
      </c>
      <c r="E24" s="111">
        <v>5071</v>
      </c>
      <c r="F24" s="111">
        <v>13595</v>
      </c>
      <c r="G24" s="111">
        <v>2063</v>
      </c>
      <c r="H24" s="111">
        <v>109268</v>
      </c>
      <c r="I24" s="111">
        <v>3282</v>
      </c>
      <c r="J24" s="111">
        <v>105986</v>
      </c>
      <c r="K24" s="111">
        <v>3864</v>
      </c>
      <c r="L24" s="111">
        <v>4727</v>
      </c>
      <c r="M24" s="111">
        <v>9336</v>
      </c>
      <c r="N24" s="111">
        <v>88175</v>
      </c>
      <c r="O24" s="85"/>
      <c r="P24" s="85"/>
      <c r="Q24" s="85"/>
      <c r="R24" s="85"/>
      <c r="S24" s="85"/>
      <c r="T24" s="85"/>
      <c r="U24" s="85"/>
      <c r="V24" s="85"/>
      <c r="W24" s="85"/>
      <c r="X24" s="85"/>
    </row>
    <row r="25" spans="1:24" s="71" customFormat="1" ht="11.1" customHeight="1">
      <c r="A25" s="69">
        <f>IF(B25&lt;&gt;"",COUNTA($B$20:B25),"")</f>
        <v>6</v>
      </c>
      <c r="B25" s="78" t="s">
        <v>82</v>
      </c>
      <c r="C25" s="111">
        <v>137261</v>
      </c>
      <c r="D25" s="111">
        <v>6940</v>
      </c>
      <c r="E25" s="111">
        <v>264</v>
      </c>
      <c r="F25" s="111">
        <v>7159</v>
      </c>
      <c r="G25" s="111">
        <v>69</v>
      </c>
      <c r="H25" s="111">
        <v>37680</v>
      </c>
      <c r="I25" s="111">
        <v>29</v>
      </c>
      <c r="J25" s="111">
        <v>37651</v>
      </c>
      <c r="K25" s="111">
        <v>148</v>
      </c>
      <c r="L25" s="111">
        <v>294</v>
      </c>
      <c r="M25" s="111">
        <v>363</v>
      </c>
      <c r="N25" s="111">
        <v>84344</v>
      </c>
      <c r="O25" s="85"/>
      <c r="P25" s="85"/>
      <c r="Q25" s="85"/>
      <c r="R25" s="85"/>
      <c r="S25" s="85"/>
      <c r="T25" s="85"/>
      <c r="U25" s="85"/>
      <c r="V25" s="85"/>
      <c r="W25" s="85"/>
      <c r="X25" s="85"/>
    </row>
    <row r="26" spans="1:24" s="71" customFormat="1" ht="18.95" customHeight="1">
      <c r="A26" s="70">
        <f>IF(B26&lt;&gt;"",COUNTA($B$20:B26),"")</f>
        <v>7</v>
      </c>
      <c r="B26" s="80" t="s">
        <v>83</v>
      </c>
      <c r="C26" s="113">
        <v>421893</v>
      </c>
      <c r="D26" s="113">
        <v>68690</v>
      </c>
      <c r="E26" s="113">
        <v>28169</v>
      </c>
      <c r="F26" s="113">
        <v>32806</v>
      </c>
      <c r="G26" s="113">
        <v>9830</v>
      </c>
      <c r="H26" s="113">
        <v>210054</v>
      </c>
      <c r="I26" s="113">
        <v>99584</v>
      </c>
      <c r="J26" s="113">
        <v>110470</v>
      </c>
      <c r="K26" s="113">
        <v>8452</v>
      </c>
      <c r="L26" s="113">
        <v>37006</v>
      </c>
      <c r="M26" s="113">
        <v>20123</v>
      </c>
      <c r="N26" s="113">
        <v>6765</v>
      </c>
      <c r="O26" s="85"/>
      <c r="P26" s="85"/>
      <c r="Q26" s="85"/>
      <c r="R26" s="85"/>
      <c r="S26" s="85"/>
      <c r="T26" s="85"/>
      <c r="U26" s="85"/>
      <c r="V26" s="85"/>
      <c r="W26" s="85"/>
      <c r="X26" s="85"/>
    </row>
    <row r="27" spans="1:24" s="71" customFormat="1" ht="21.6" customHeight="1">
      <c r="A27" s="69">
        <f>IF(B27&lt;&gt;"",COUNTA($B$20:B27),"")</f>
        <v>8</v>
      </c>
      <c r="B27" s="79" t="s">
        <v>84</v>
      </c>
      <c r="C27" s="111">
        <v>151732</v>
      </c>
      <c r="D27" s="111">
        <v>7366</v>
      </c>
      <c r="E27" s="111">
        <v>2742</v>
      </c>
      <c r="F27" s="111">
        <v>21580</v>
      </c>
      <c r="G27" s="111">
        <v>1531</v>
      </c>
      <c r="H27" s="111">
        <v>4969</v>
      </c>
      <c r="I27" s="111">
        <v>13</v>
      </c>
      <c r="J27" s="111">
        <v>4956</v>
      </c>
      <c r="K27" s="111">
        <v>5629</v>
      </c>
      <c r="L27" s="111">
        <v>23580</v>
      </c>
      <c r="M27" s="111">
        <v>84336</v>
      </c>
      <c r="N27" s="111">
        <v>0</v>
      </c>
      <c r="O27" s="85"/>
      <c r="P27" s="85"/>
      <c r="Q27" s="85"/>
      <c r="R27" s="85"/>
      <c r="S27" s="85"/>
      <c r="T27" s="85"/>
      <c r="U27" s="85"/>
      <c r="V27" s="85"/>
      <c r="W27" s="85"/>
      <c r="X27" s="85"/>
    </row>
    <row r="28" spans="1:24" s="71" customFormat="1" ht="11.1" customHeight="1">
      <c r="A28" s="69">
        <f>IF(B28&lt;&gt;"",COUNTA($B$20:B28),"")</f>
        <v>9</v>
      </c>
      <c r="B28" s="78" t="s">
        <v>85</v>
      </c>
      <c r="C28" s="111">
        <v>61996</v>
      </c>
      <c r="D28" s="111">
        <v>2994</v>
      </c>
      <c r="E28" s="111">
        <v>930</v>
      </c>
      <c r="F28" s="111">
        <v>18559</v>
      </c>
      <c r="G28" s="111">
        <v>124</v>
      </c>
      <c r="H28" s="111">
        <v>1847</v>
      </c>
      <c r="I28" s="111">
        <v>0</v>
      </c>
      <c r="J28" s="111">
        <v>1847</v>
      </c>
      <c r="K28" s="111">
        <v>5548</v>
      </c>
      <c r="L28" s="111">
        <v>19027</v>
      </c>
      <c r="M28" s="111">
        <v>12967</v>
      </c>
      <c r="N28" s="111">
        <v>0</v>
      </c>
      <c r="O28" s="85"/>
      <c r="P28" s="85"/>
      <c r="Q28" s="85"/>
      <c r="R28" s="85"/>
      <c r="S28" s="85"/>
      <c r="T28" s="85"/>
      <c r="U28" s="85"/>
      <c r="V28" s="85"/>
      <c r="W28" s="85"/>
      <c r="X28" s="85"/>
    </row>
    <row r="29" spans="1:24"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row>
    <row r="30" spans="1:24" s="71" customFormat="1" ht="11.1" customHeight="1">
      <c r="A30" s="69">
        <f>IF(B30&lt;&gt;"",COUNTA($B$20:B30),"")</f>
        <v>11</v>
      </c>
      <c r="B30" s="78" t="s">
        <v>87</v>
      </c>
      <c r="C30" s="111">
        <v>1604</v>
      </c>
      <c r="D30" s="111">
        <v>0</v>
      </c>
      <c r="E30" s="111">
        <v>130</v>
      </c>
      <c r="F30" s="111">
        <v>296</v>
      </c>
      <c r="G30" s="111">
        <v>0</v>
      </c>
      <c r="H30" s="111">
        <v>121</v>
      </c>
      <c r="I30" s="111">
        <v>0</v>
      </c>
      <c r="J30" s="111">
        <v>121</v>
      </c>
      <c r="K30" s="111">
        <v>0</v>
      </c>
      <c r="L30" s="111">
        <v>970</v>
      </c>
      <c r="M30" s="111">
        <v>1</v>
      </c>
      <c r="N30" s="111">
        <v>85</v>
      </c>
      <c r="O30" s="85"/>
      <c r="P30" s="85"/>
      <c r="Q30" s="85"/>
      <c r="R30" s="85"/>
      <c r="S30" s="85"/>
      <c r="T30" s="85"/>
      <c r="U30" s="85"/>
      <c r="V30" s="85"/>
      <c r="W30" s="85"/>
      <c r="X30" s="85"/>
    </row>
    <row r="31" spans="1:24" s="71" customFormat="1" ht="11.1" customHeight="1">
      <c r="A31" s="69">
        <f>IF(B31&lt;&gt;"",COUNTA($B$20:B31),"")</f>
        <v>12</v>
      </c>
      <c r="B31" s="78" t="s">
        <v>82</v>
      </c>
      <c r="C31" s="111">
        <v>469</v>
      </c>
      <c r="D31" s="111">
        <v>1</v>
      </c>
      <c r="E31" s="111">
        <v>131</v>
      </c>
      <c r="F31" s="111">
        <v>0</v>
      </c>
      <c r="G31" s="111">
        <v>0</v>
      </c>
      <c r="H31" s="111">
        <v>3</v>
      </c>
      <c r="I31" s="111">
        <v>0</v>
      </c>
      <c r="J31" s="111">
        <v>3</v>
      </c>
      <c r="K31" s="111">
        <v>0</v>
      </c>
      <c r="L31" s="111">
        <v>334</v>
      </c>
      <c r="M31" s="111">
        <v>0</v>
      </c>
      <c r="N31" s="111">
        <v>0</v>
      </c>
      <c r="O31" s="85"/>
      <c r="P31" s="85"/>
      <c r="Q31" s="85"/>
      <c r="R31" s="85"/>
      <c r="S31" s="85"/>
      <c r="T31" s="85"/>
      <c r="U31" s="85"/>
      <c r="V31" s="85"/>
      <c r="W31" s="85"/>
      <c r="X31" s="85"/>
    </row>
    <row r="32" spans="1:24" s="71" customFormat="1" ht="18.95" customHeight="1">
      <c r="A32" s="70">
        <f>IF(B32&lt;&gt;"",COUNTA($B$20:B32),"")</f>
        <v>13</v>
      </c>
      <c r="B32" s="80" t="s">
        <v>88</v>
      </c>
      <c r="C32" s="113">
        <v>152866</v>
      </c>
      <c r="D32" s="113">
        <v>7365</v>
      </c>
      <c r="E32" s="113">
        <v>2741</v>
      </c>
      <c r="F32" s="113">
        <v>21877</v>
      </c>
      <c r="G32" s="113">
        <v>1531</v>
      </c>
      <c r="H32" s="113">
        <v>5086</v>
      </c>
      <c r="I32" s="113">
        <v>13</v>
      </c>
      <c r="J32" s="113">
        <v>5074</v>
      </c>
      <c r="K32" s="113">
        <v>5629</v>
      </c>
      <c r="L32" s="113">
        <v>24216</v>
      </c>
      <c r="M32" s="113">
        <v>84337</v>
      </c>
      <c r="N32" s="113">
        <v>85</v>
      </c>
      <c r="O32" s="85"/>
      <c r="P32" s="85"/>
      <c r="Q32" s="85"/>
      <c r="R32" s="85"/>
      <c r="S32" s="85"/>
      <c r="T32" s="85"/>
      <c r="U32" s="85"/>
      <c r="V32" s="85"/>
      <c r="W32" s="85"/>
      <c r="X32" s="85"/>
    </row>
    <row r="33" spans="1:24" s="71" customFormat="1" ht="18.95" customHeight="1">
      <c r="A33" s="70">
        <f>IF(B33&lt;&gt;"",COUNTA($B$20:B33),"")</f>
        <v>14</v>
      </c>
      <c r="B33" s="80" t="s">
        <v>89</v>
      </c>
      <c r="C33" s="113">
        <v>574759</v>
      </c>
      <c r="D33" s="113">
        <v>76055</v>
      </c>
      <c r="E33" s="113">
        <v>30910</v>
      </c>
      <c r="F33" s="113">
        <v>54682</v>
      </c>
      <c r="G33" s="113">
        <v>11361</v>
      </c>
      <c r="H33" s="113">
        <v>215140</v>
      </c>
      <c r="I33" s="113">
        <v>99596</v>
      </c>
      <c r="J33" s="113">
        <v>115544</v>
      </c>
      <c r="K33" s="113">
        <v>14081</v>
      </c>
      <c r="L33" s="113">
        <v>61222</v>
      </c>
      <c r="M33" s="113">
        <v>104459</v>
      </c>
      <c r="N33" s="113">
        <v>6850</v>
      </c>
      <c r="O33" s="85"/>
      <c r="P33" s="85"/>
      <c r="Q33" s="85"/>
      <c r="R33" s="85"/>
      <c r="S33" s="85"/>
      <c r="T33" s="85"/>
      <c r="U33" s="85"/>
      <c r="V33" s="85"/>
      <c r="W33" s="85"/>
      <c r="X33" s="85"/>
    </row>
    <row r="34" spans="1:24" s="71" customFormat="1" ht="11.1" customHeight="1">
      <c r="A34" s="69">
        <f>IF(B34&lt;&gt;"",COUNTA($B$20:B34),"")</f>
        <v>15</v>
      </c>
      <c r="B34" s="78" t="s">
        <v>90</v>
      </c>
      <c r="C34" s="111">
        <v>149942</v>
      </c>
      <c r="D34" s="111">
        <v>0</v>
      </c>
      <c r="E34" s="111">
        <v>0</v>
      </c>
      <c r="F34" s="111">
        <v>0</v>
      </c>
      <c r="G34" s="111">
        <v>0</v>
      </c>
      <c r="H34" s="111">
        <v>0</v>
      </c>
      <c r="I34" s="111">
        <v>0</v>
      </c>
      <c r="J34" s="111">
        <v>0</v>
      </c>
      <c r="K34" s="111">
        <v>0</v>
      </c>
      <c r="L34" s="111">
        <v>0</v>
      </c>
      <c r="M34" s="111">
        <v>0</v>
      </c>
      <c r="N34" s="111">
        <v>149942</v>
      </c>
      <c r="O34" s="85"/>
      <c r="P34" s="85"/>
      <c r="Q34" s="85"/>
      <c r="R34" s="85"/>
      <c r="S34" s="85"/>
      <c r="T34" s="85"/>
      <c r="U34" s="85"/>
      <c r="V34" s="85"/>
      <c r="W34" s="85"/>
      <c r="X34" s="85"/>
    </row>
    <row r="35" spans="1:24" s="71" customFormat="1" ht="11.1" customHeight="1">
      <c r="A35" s="69">
        <f>IF(B35&lt;&gt;"",COUNTA($B$20:B35),"")</f>
        <v>16</v>
      </c>
      <c r="B35" s="78" t="s">
        <v>91</v>
      </c>
      <c r="C35" s="111">
        <v>49749</v>
      </c>
      <c r="D35" s="111">
        <v>0</v>
      </c>
      <c r="E35" s="111">
        <v>0</v>
      </c>
      <c r="F35" s="111">
        <v>0</v>
      </c>
      <c r="G35" s="111">
        <v>0</v>
      </c>
      <c r="H35" s="111">
        <v>0</v>
      </c>
      <c r="I35" s="111">
        <v>0</v>
      </c>
      <c r="J35" s="111">
        <v>0</v>
      </c>
      <c r="K35" s="111">
        <v>0</v>
      </c>
      <c r="L35" s="111">
        <v>0</v>
      </c>
      <c r="M35" s="111">
        <v>0</v>
      </c>
      <c r="N35" s="111">
        <v>49749</v>
      </c>
      <c r="O35" s="85"/>
      <c r="P35" s="85"/>
      <c r="Q35" s="85"/>
      <c r="R35" s="85"/>
      <c r="S35" s="85"/>
      <c r="T35" s="85"/>
      <c r="U35" s="85"/>
      <c r="V35" s="85"/>
      <c r="W35" s="85"/>
      <c r="X35" s="85"/>
    </row>
    <row r="36" spans="1:24" s="71" customFormat="1" ht="11.1" customHeight="1">
      <c r="A36" s="69">
        <f>IF(B36&lt;&gt;"",COUNTA($B$20:B36),"")</f>
        <v>17</v>
      </c>
      <c r="B36" s="78" t="s">
        <v>107</v>
      </c>
      <c r="C36" s="111">
        <v>66880</v>
      </c>
      <c r="D36" s="111">
        <v>0</v>
      </c>
      <c r="E36" s="111">
        <v>0</v>
      </c>
      <c r="F36" s="111">
        <v>0</v>
      </c>
      <c r="G36" s="111">
        <v>0</v>
      </c>
      <c r="H36" s="111">
        <v>0</v>
      </c>
      <c r="I36" s="111">
        <v>0</v>
      </c>
      <c r="J36" s="111">
        <v>0</v>
      </c>
      <c r="K36" s="111">
        <v>0</v>
      </c>
      <c r="L36" s="111">
        <v>0</v>
      </c>
      <c r="M36" s="111">
        <v>0</v>
      </c>
      <c r="N36" s="111">
        <v>66880</v>
      </c>
      <c r="O36" s="85"/>
      <c r="P36" s="85"/>
      <c r="Q36" s="85"/>
      <c r="R36" s="85"/>
      <c r="S36" s="85"/>
      <c r="T36" s="85"/>
      <c r="U36" s="85"/>
      <c r="V36" s="85"/>
      <c r="W36" s="85"/>
      <c r="X36" s="85"/>
    </row>
    <row r="37" spans="1:24" s="71" customFormat="1" ht="11.1" customHeight="1">
      <c r="A37" s="69">
        <f>IF(B37&lt;&gt;"",COUNTA($B$20:B37),"")</f>
        <v>18</v>
      </c>
      <c r="B37" s="78" t="s">
        <v>108</v>
      </c>
      <c r="C37" s="111">
        <v>20102</v>
      </c>
      <c r="D37" s="111">
        <v>0</v>
      </c>
      <c r="E37" s="111">
        <v>0</v>
      </c>
      <c r="F37" s="111">
        <v>0</v>
      </c>
      <c r="G37" s="111">
        <v>0</v>
      </c>
      <c r="H37" s="111">
        <v>0</v>
      </c>
      <c r="I37" s="111">
        <v>0</v>
      </c>
      <c r="J37" s="111">
        <v>0</v>
      </c>
      <c r="K37" s="111">
        <v>0</v>
      </c>
      <c r="L37" s="111">
        <v>0</v>
      </c>
      <c r="M37" s="111">
        <v>0</v>
      </c>
      <c r="N37" s="111">
        <v>20102</v>
      </c>
      <c r="O37" s="85"/>
      <c r="P37" s="85"/>
      <c r="Q37" s="85"/>
      <c r="R37" s="85"/>
      <c r="S37" s="85"/>
      <c r="T37" s="85"/>
      <c r="U37" s="85"/>
      <c r="V37" s="85"/>
      <c r="W37" s="85"/>
      <c r="X37" s="85"/>
    </row>
    <row r="38" spans="1:24" s="71" customFormat="1" ht="11.1" customHeight="1">
      <c r="A38" s="69">
        <f>IF(B38&lt;&gt;"",COUNTA($B$20:B38),"")</f>
        <v>19</v>
      </c>
      <c r="B38" s="78" t="s">
        <v>28</v>
      </c>
      <c r="C38" s="111">
        <v>86697</v>
      </c>
      <c r="D38" s="111">
        <v>0</v>
      </c>
      <c r="E38" s="111">
        <v>0</v>
      </c>
      <c r="F38" s="111">
        <v>0</v>
      </c>
      <c r="G38" s="111">
        <v>0</v>
      </c>
      <c r="H38" s="111">
        <v>0</v>
      </c>
      <c r="I38" s="111">
        <v>0</v>
      </c>
      <c r="J38" s="111">
        <v>0</v>
      </c>
      <c r="K38" s="111">
        <v>0</v>
      </c>
      <c r="L38" s="111">
        <v>0</v>
      </c>
      <c r="M38" s="111">
        <v>0</v>
      </c>
      <c r="N38" s="111">
        <v>86697</v>
      </c>
      <c r="O38" s="85"/>
      <c r="P38" s="85"/>
      <c r="Q38" s="85"/>
      <c r="R38" s="85"/>
      <c r="S38" s="85"/>
      <c r="T38" s="85"/>
      <c r="U38" s="85"/>
      <c r="V38" s="85"/>
      <c r="W38" s="85"/>
      <c r="X38" s="85"/>
    </row>
    <row r="39" spans="1:24" s="71" customFormat="1" ht="21.6" customHeight="1">
      <c r="A39" s="69">
        <f>IF(B39&lt;&gt;"",COUNTA($B$20:B39),"")</f>
        <v>20</v>
      </c>
      <c r="B39" s="79" t="s">
        <v>92</v>
      </c>
      <c r="C39" s="111">
        <v>42203</v>
      </c>
      <c r="D39" s="111">
        <v>0</v>
      </c>
      <c r="E39" s="111">
        <v>0</v>
      </c>
      <c r="F39" s="111">
        <v>0</v>
      </c>
      <c r="G39" s="111">
        <v>0</v>
      </c>
      <c r="H39" s="111">
        <v>0</v>
      </c>
      <c r="I39" s="111">
        <v>0</v>
      </c>
      <c r="J39" s="111">
        <v>0</v>
      </c>
      <c r="K39" s="111">
        <v>0</v>
      </c>
      <c r="L39" s="111">
        <v>0</v>
      </c>
      <c r="M39" s="111">
        <v>0</v>
      </c>
      <c r="N39" s="111">
        <v>42203</v>
      </c>
      <c r="O39" s="85"/>
      <c r="P39" s="85"/>
      <c r="Q39" s="85"/>
      <c r="R39" s="85"/>
      <c r="S39" s="85"/>
      <c r="T39" s="85"/>
      <c r="U39" s="85"/>
      <c r="V39" s="85"/>
      <c r="W39" s="85"/>
      <c r="X39" s="85"/>
    </row>
    <row r="40" spans="1:24" s="71" customFormat="1" ht="21.6" customHeight="1">
      <c r="A40" s="69">
        <f>IF(B40&lt;&gt;"",COUNTA($B$20:B40),"")</f>
        <v>21</v>
      </c>
      <c r="B40" s="79" t="s">
        <v>93</v>
      </c>
      <c r="C40" s="111">
        <v>51006</v>
      </c>
      <c r="D40" s="111">
        <v>351</v>
      </c>
      <c r="E40" s="111">
        <v>75</v>
      </c>
      <c r="F40" s="111">
        <v>922</v>
      </c>
      <c r="G40" s="111">
        <v>1009</v>
      </c>
      <c r="H40" s="111">
        <v>45242</v>
      </c>
      <c r="I40" s="111">
        <v>1120</v>
      </c>
      <c r="J40" s="111">
        <v>44122</v>
      </c>
      <c r="K40" s="111">
        <v>209</v>
      </c>
      <c r="L40" s="111">
        <v>1782</v>
      </c>
      <c r="M40" s="111">
        <v>1416</v>
      </c>
      <c r="N40" s="111">
        <v>0</v>
      </c>
      <c r="O40" s="85"/>
      <c r="P40" s="85"/>
      <c r="Q40" s="85"/>
      <c r="R40" s="85"/>
      <c r="S40" s="85"/>
      <c r="T40" s="85"/>
      <c r="U40" s="85"/>
      <c r="V40" s="85"/>
      <c r="W40" s="85"/>
      <c r="X40" s="85"/>
    </row>
    <row r="41" spans="1:24" s="71" customFormat="1" ht="21.6" customHeight="1">
      <c r="A41" s="69">
        <f>IF(B41&lt;&gt;"",COUNTA($B$20:B41),"")</f>
        <v>22</v>
      </c>
      <c r="B41" s="79" t="s">
        <v>94</v>
      </c>
      <c r="C41" s="111">
        <v>14109</v>
      </c>
      <c r="D41" s="111">
        <v>160</v>
      </c>
      <c r="E41" s="111">
        <v>14</v>
      </c>
      <c r="F41" s="111">
        <v>11</v>
      </c>
      <c r="G41" s="111">
        <v>118</v>
      </c>
      <c r="H41" s="111">
        <v>13675</v>
      </c>
      <c r="I41" s="111">
        <v>13466</v>
      </c>
      <c r="J41" s="111">
        <v>208</v>
      </c>
      <c r="K41" s="111">
        <v>16</v>
      </c>
      <c r="L41" s="111">
        <v>60</v>
      </c>
      <c r="M41" s="111">
        <v>57</v>
      </c>
      <c r="N41" s="111">
        <v>0</v>
      </c>
      <c r="O41" s="85"/>
      <c r="P41" s="85"/>
      <c r="Q41" s="85"/>
      <c r="R41" s="85"/>
      <c r="S41" s="85"/>
      <c r="T41" s="85"/>
      <c r="U41" s="85"/>
      <c r="V41" s="85"/>
      <c r="W41" s="85"/>
      <c r="X41" s="85"/>
    </row>
    <row r="42" spans="1:24" s="71" customFormat="1" ht="11.1" customHeight="1">
      <c r="A42" s="69">
        <f>IF(B42&lt;&gt;"",COUNTA($B$20:B42),"")</f>
        <v>23</v>
      </c>
      <c r="B42" s="78" t="s">
        <v>95</v>
      </c>
      <c r="C42" s="111">
        <v>15290</v>
      </c>
      <c r="D42" s="111">
        <v>209</v>
      </c>
      <c r="E42" s="111">
        <v>4183</v>
      </c>
      <c r="F42" s="111">
        <v>397</v>
      </c>
      <c r="G42" s="111">
        <v>710</v>
      </c>
      <c r="H42" s="111">
        <v>687</v>
      </c>
      <c r="I42" s="111">
        <v>61</v>
      </c>
      <c r="J42" s="111">
        <v>626</v>
      </c>
      <c r="K42" s="111">
        <v>93</v>
      </c>
      <c r="L42" s="111">
        <v>4174</v>
      </c>
      <c r="M42" s="111">
        <v>4838</v>
      </c>
      <c r="N42" s="111">
        <v>0</v>
      </c>
      <c r="O42" s="85"/>
      <c r="P42" s="85"/>
      <c r="Q42" s="85"/>
      <c r="R42" s="85"/>
      <c r="S42" s="85"/>
      <c r="T42" s="85"/>
      <c r="U42" s="85"/>
      <c r="V42" s="85"/>
      <c r="W42" s="85"/>
      <c r="X42" s="85"/>
    </row>
    <row r="43" spans="1:24" s="71" customFormat="1" ht="11.1" customHeight="1">
      <c r="A43" s="69">
        <f>IF(B43&lt;&gt;"",COUNTA($B$20:B43),"")</f>
        <v>24</v>
      </c>
      <c r="B43" s="78" t="s">
        <v>96</v>
      </c>
      <c r="C43" s="111">
        <v>236903</v>
      </c>
      <c r="D43" s="111">
        <v>24515</v>
      </c>
      <c r="E43" s="111">
        <v>5231</v>
      </c>
      <c r="F43" s="111">
        <v>8139</v>
      </c>
      <c r="G43" s="111">
        <v>551</v>
      </c>
      <c r="H43" s="111">
        <v>97395</v>
      </c>
      <c r="I43" s="111">
        <v>57617</v>
      </c>
      <c r="J43" s="111">
        <v>39778</v>
      </c>
      <c r="K43" s="111">
        <v>819</v>
      </c>
      <c r="L43" s="111">
        <v>2405</v>
      </c>
      <c r="M43" s="111">
        <v>7619</v>
      </c>
      <c r="N43" s="111">
        <v>90230</v>
      </c>
      <c r="O43" s="85"/>
      <c r="P43" s="85"/>
      <c r="Q43" s="85"/>
      <c r="R43" s="85"/>
      <c r="S43" s="85"/>
      <c r="T43" s="85"/>
      <c r="U43" s="85"/>
      <c r="V43" s="85"/>
      <c r="W43" s="85"/>
      <c r="X43" s="85"/>
    </row>
    <row r="44" spans="1:24" s="71" customFormat="1" ht="11.1" customHeight="1">
      <c r="A44" s="69">
        <f>IF(B44&lt;&gt;"",COUNTA($B$20:B44),"")</f>
        <v>25</v>
      </c>
      <c r="B44" s="78" t="s">
        <v>82</v>
      </c>
      <c r="C44" s="111">
        <v>137261</v>
      </c>
      <c r="D44" s="111">
        <v>6940</v>
      </c>
      <c r="E44" s="111">
        <v>264</v>
      </c>
      <c r="F44" s="111">
        <v>7159</v>
      </c>
      <c r="G44" s="111">
        <v>69</v>
      </c>
      <c r="H44" s="111">
        <v>37680</v>
      </c>
      <c r="I44" s="111">
        <v>29</v>
      </c>
      <c r="J44" s="111">
        <v>37651</v>
      </c>
      <c r="K44" s="111">
        <v>148</v>
      </c>
      <c r="L44" s="111">
        <v>294</v>
      </c>
      <c r="M44" s="111">
        <v>363</v>
      </c>
      <c r="N44" s="111">
        <v>84344</v>
      </c>
      <c r="O44" s="85"/>
      <c r="P44" s="85"/>
      <c r="Q44" s="85"/>
      <c r="R44" s="85"/>
      <c r="S44" s="85"/>
      <c r="T44" s="85"/>
      <c r="U44" s="85"/>
      <c r="V44" s="85"/>
      <c r="W44" s="85"/>
      <c r="X44" s="85"/>
    </row>
    <row r="45" spans="1:24" s="71" customFormat="1" ht="18.95" customHeight="1">
      <c r="A45" s="70">
        <f>IF(B45&lt;&gt;"",COUNTA($B$20:B45),"")</f>
        <v>26</v>
      </c>
      <c r="B45" s="80" t="s">
        <v>97</v>
      </c>
      <c r="C45" s="113">
        <v>458889</v>
      </c>
      <c r="D45" s="113">
        <v>18294</v>
      </c>
      <c r="E45" s="113">
        <v>9239</v>
      </c>
      <c r="F45" s="113">
        <v>2310</v>
      </c>
      <c r="G45" s="113">
        <v>2319</v>
      </c>
      <c r="H45" s="113">
        <v>119320</v>
      </c>
      <c r="I45" s="113">
        <v>72235</v>
      </c>
      <c r="J45" s="113">
        <v>47084</v>
      </c>
      <c r="K45" s="113">
        <v>989</v>
      </c>
      <c r="L45" s="113">
        <v>8125</v>
      </c>
      <c r="M45" s="113">
        <v>13567</v>
      </c>
      <c r="N45" s="113">
        <v>284727</v>
      </c>
      <c r="O45" s="85"/>
      <c r="P45" s="85"/>
      <c r="Q45" s="85"/>
      <c r="R45" s="85"/>
      <c r="S45" s="85"/>
      <c r="T45" s="85"/>
      <c r="U45" s="85"/>
      <c r="V45" s="85"/>
      <c r="W45" s="85"/>
      <c r="X45" s="85"/>
    </row>
    <row r="46" spans="1:24" s="87" customFormat="1" ht="11.1" customHeight="1">
      <c r="A46" s="69">
        <f>IF(B46&lt;&gt;"",COUNTA($B$20:B46),"")</f>
        <v>27</v>
      </c>
      <c r="B46" s="78" t="s">
        <v>98</v>
      </c>
      <c r="C46" s="111">
        <v>79535</v>
      </c>
      <c r="D46" s="111">
        <v>1499</v>
      </c>
      <c r="E46" s="111">
        <v>1084</v>
      </c>
      <c r="F46" s="111">
        <v>7064</v>
      </c>
      <c r="G46" s="111">
        <v>435</v>
      </c>
      <c r="H46" s="111">
        <v>3937</v>
      </c>
      <c r="I46" s="111">
        <v>20</v>
      </c>
      <c r="J46" s="111">
        <v>3917</v>
      </c>
      <c r="K46" s="111">
        <v>3186</v>
      </c>
      <c r="L46" s="111">
        <v>8327</v>
      </c>
      <c r="M46" s="111">
        <v>34507</v>
      </c>
      <c r="N46" s="111">
        <v>19496</v>
      </c>
      <c r="O46" s="86"/>
      <c r="P46" s="86"/>
      <c r="Q46" s="86"/>
      <c r="R46" s="86"/>
      <c r="S46" s="86"/>
      <c r="T46" s="86"/>
      <c r="U46" s="86"/>
      <c r="V46" s="86"/>
      <c r="W46" s="86"/>
      <c r="X46" s="86"/>
    </row>
    <row r="47" spans="1:24"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row>
    <row r="48" spans="1:24" s="87" customFormat="1" ht="11.1" customHeight="1">
      <c r="A48" s="69">
        <f>IF(B48&lt;&gt;"",COUNTA($B$20:B48),"")</f>
        <v>29</v>
      </c>
      <c r="B48" s="78" t="s">
        <v>100</v>
      </c>
      <c r="C48" s="111">
        <v>58777</v>
      </c>
      <c r="D48" s="111">
        <v>5109</v>
      </c>
      <c r="E48" s="111">
        <v>182</v>
      </c>
      <c r="F48" s="111">
        <v>913</v>
      </c>
      <c r="G48" s="111">
        <v>230</v>
      </c>
      <c r="H48" s="111">
        <v>43</v>
      </c>
      <c r="I48" s="111">
        <v>0</v>
      </c>
      <c r="J48" s="111">
        <v>43</v>
      </c>
      <c r="K48" s="111">
        <v>1123</v>
      </c>
      <c r="L48" s="111">
        <v>7621</v>
      </c>
      <c r="M48" s="111">
        <v>43545</v>
      </c>
      <c r="N48" s="111">
        <v>11</v>
      </c>
      <c r="O48" s="86"/>
      <c r="P48" s="86"/>
      <c r="Q48" s="86"/>
      <c r="R48" s="86"/>
      <c r="S48" s="86"/>
      <c r="T48" s="86"/>
      <c r="U48" s="86"/>
      <c r="V48" s="86"/>
      <c r="W48" s="86"/>
      <c r="X48" s="86"/>
    </row>
    <row r="49" spans="1:24" s="87" customFormat="1" ht="11.1" customHeight="1">
      <c r="A49" s="69">
        <f>IF(B49&lt;&gt;"",COUNTA($B$20:B49),"")</f>
        <v>30</v>
      </c>
      <c r="B49" s="78" t="s">
        <v>82</v>
      </c>
      <c r="C49" s="111">
        <v>469</v>
      </c>
      <c r="D49" s="111">
        <v>1</v>
      </c>
      <c r="E49" s="111">
        <v>131</v>
      </c>
      <c r="F49" s="111">
        <v>0</v>
      </c>
      <c r="G49" s="111">
        <v>0</v>
      </c>
      <c r="H49" s="111">
        <v>3</v>
      </c>
      <c r="I49" s="111">
        <v>0</v>
      </c>
      <c r="J49" s="111">
        <v>3</v>
      </c>
      <c r="K49" s="111">
        <v>0</v>
      </c>
      <c r="L49" s="111">
        <v>334</v>
      </c>
      <c r="M49" s="111">
        <v>0</v>
      </c>
      <c r="N49" s="111">
        <v>0</v>
      </c>
      <c r="O49" s="86"/>
      <c r="P49" s="86"/>
      <c r="Q49" s="86"/>
      <c r="R49" s="86"/>
      <c r="S49" s="86"/>
      <c r="T49" s="86"/>
      <c r="U49" s="86"/>
      <c r="V49" s="86"/>
      <c r="W49" s="86"/>
      <c r="X49" s="86"/>
    </row>
    <row r="50" spans="1:24" s="71" customFormat="1" ht="18.95" customHeight="1">
      <c r="A50" s="70">
        <f>IF(B50&lt;&gt;"",COUNTA($B$20:B50),"")</f>
        <v>31</v>
      </c>
      <c r="B50" s="80" t="s">
        <v>101</v>
      </c>
      <c r="C50" s="113">
        <v>137842</v>
      </c>
      <c r="D50" s="113">
        <v>6607</v>
      </c>
      <c r="E50" s="113">
        <v>1135</v>
      </c>
      <c r="F50" s="113">
        <v>7976</v>
      </c>
      <c r="G50" s="113">
        <v>665</v>
      </c>
      <c r="H50" s="113">
        <v>3977</v>
      </c>
      <c r="I50" s="113">
        <v>20</v>
      </c>
      <c r="J50" s="113">
        <v>3957</v>
      </c>
      <c r="K50" s="113">
        <v>4309</v>
      </c>
      <c r="L50" s="113">
        <v>15614</v>
      </c>
      <c r="M50" s="113">
        <v>78052</v>
      </c>
      <c r="N50" s="113">
        <v>19507</v>
      </c>
      <c r="O50" s="85"/>
      <c r="P50" s="85"/>
      <c r="Q50" s="85"/>
      <c r="R50" s="85"/>
      <c r="S50" s="85"/>
      <c r="T50" s="85"/>
      <c r="U50" s="85"/>
      <c r="V50" s="85"/>
      <c r="W50" s="85"/>
      <c r="X50" s="85"/>
    </row>
    <row r="51" spans="1:24" s="71" customFormat="1" ht="18.95" customHeight="1">
      <c r="A51" s="70">
        <f>IF(B51&lt;&gt;"",COUNTA($B$20:B51),"")</f>
        <v>32</v>
      </c>
      <c r="B51" s="80" t="s">
        <v>102</v>
      </c>
      <c r="C51" s="113">
        <v>596731</v>
      </c>
      <c r="D51" s="113">
        <v>24901</v>
      </c>
      <c r="E51" s="113">
        <v>10374</v>
      </c>
      <c r="F51" s="113">
        <v>10286</v>
      </c>
      <c r="G51" s="113">
        <v>2984</v>
      </c>
      <c r="H51" s="113">
        <v>123297</v>
      </c>
      <c r="I51" s="113">
        <v>72255</v>
      </c>
      <c r="J51" s="113">
        <v>51041</v>
      </c>
      <c r="K51" s="113">
        <v>5297</v>
      </c>
      <c r="L51" s="113">
        <v>23739</v>
      </c>
      <c r="M51" s="113">
        <v>91619</v>
      </c>
      <c r="N51" s="113">
        <v>304233</v>
      </c>
      <c r="O51" s="85"/>
      <c r="P51" s="85"/>
      <c r="Q51" s="85"/>
      <c r="R51" s="85"/>
      <c r="S51" s="85"/>
      <c r="T51" s="85"/>
      <c r="U51" s="85"/>
      <c r="V51" s="85"/>
      <c r="W51" s="85"/>
      <c r="X51" s="85"/>
    </row>
    <row r="52" spans="1:24" s="71" customFormat="1" ht="18.95" customHeight="1">
      <c r="A52" s="70">
        <f>IF(B52&lt;&gt;"",COUNTA($B$20:B52),"")</f>
        <v>33</v>
      </c>
      <c r="B52" s="80" t="s">
        <v>103</v>
      </c>
      <c r="C52" s="113">
        <v>21972</v>
      </c>
      <c r="D52" s="113">
        <v>-51154</v>
      </c>
      <c r="E52" s="113">
        <v>-20535</v>
      </c>
      <c r="F52" s="113">
        <v>-44396</v>
      </c>
      <c r="G52" s="113">
        <v>-8377</v>
      </c>
      <c r="H52" s="113">
        <v>-91843</v>
      </c>
      <c r="I52" s="113">
        <v>-27341</v>
      </c>
      <c r="J52" s="113">
        <v>-64502</v>
      </c>
      <c r="K52" s="113">
        <v>-8783</v>
      </c>
      <c r="L52" s="113">
        <v>-37483</v>
      </c>
      <c r="M52" s="113">
        <v>-12840</v>
      </c>
      <c r="N52" s="113">
        <v>297384</v>
      </c>
      <c r="O52" s="85"/>
      <c r="P52" s="85"/>
      <c r="Q52" s="85"/>
      <c r="R52" s="85"/>
      <c r="S52" s="85"/>
      <c r="T52" s="85"/>
      <c r="U52" s="85"/>
      <c r="V52" s="85"/>
      <c r="W52" s="85"/>
      <c r="X52" s="85"/>
    </row>
    <row r="53" spans="1:24" s="87" customFormat="1" ht="24.95" customHeight="1">
      <c r="A53" s="69">
        <f>IF(B53&lt;&gt;"",COUNTA($B$20:B53),"")</f>
        <v>34</v>
      </c>
      <c r="B53" s="81" t="s">
        <v>104</v>
      </c>
      <c r="C53" s="112">
        <v>36996</v>
      </c>
      <c r="D53" s="112">
        <v>-50396</v>
      </c>
      <c r="E53" s="112">
        <v>-18930</v>
      </c>
      <c r="F53" s="112">
        <v>-30496</v>
      </c>
      <c r="G53" s="112">
        <v>-7511</v>
      </c>
      <c r="H53" s="112">
        <v>-90734</v>
      </c>
      <c r="I53" s="112">
        <v>-27348</v>
      </c>
      <c r="J53" s="112">
        <v>-63386</v>
      </c>
      <c r="K53" s="112">
        <v>-7463</v>
      </c>
      <c r="L53" s="112">
        <v>-28881</v>
      </c>
      <c r="M53" s="112">
        <v>-6556</v>
      </c>
      <c r="N53" s="112">
        <v>277962</v>
      </c>
      <c r="O53" s="86"/>
      <c r="P53" s="86"/>
      <c r="Q53" s="86"/>
      <c r="R53" s="86"/>
      <c r="S53" s="86"/>
      <c r="T53" s="86"/>
      <c r="U53" s="86"/>
      <c r="V53" s="86"/>
      <c r="W53" s="86"/>
      <c r="X53" s="86"/>
    </row>
    <row r="54" spans="1:24" s="87" customFormat="1" ht="15" customHeight="1">
      <c r="A54" s="69">
        <f>IF(B54&lt;&gt;"",COUNTA($B$20:B54),"")</f>
        <v>35</v>
      </c>
      <c r="B54" s="78" t="s">
        <v>105</v>
      </c>
      <c r="C54" s="111">
        <v>23654</v>
      </c>
      <c r="D54" s="111">
        <v>300</v>
      </c>
      <c r="E54" s="111">
        <v>0</v>
      </c>
      <c r="F54" s="111">
        <v>5270</v>
      </c>
      <c r="G54" s="111">
        <v>0</v>
      </c>
      <c r="H54" s="111">
        <v>1650</v>
      </c>
      <c r="I54" s="111">
        <v>0</v>
      </c>
      <c r="J54" s="111">
        <v>1650</v>
      </c>
      <c r="K54" s="111">
        <v>0</v>
      </c>
      <c r="L54" s="111">
        <v>464</v>
      </c>
      <c r="M54" s="111">
        <v>79</v>
      </c>
      <c r="N54" s="111">
        <v>15892</v>
      </c>
      <c r="O54" s="86"/>
      <c r="P54" s="86"/>
      <c r="Q54" s="86"/>
      <c r="R54" s="86"/>
      <c r="S54" s="86"/>
      <c r="T54" s="86"/>
      <c r="U54" s="86"/>
      <c r="V54" s="86"/>
      <c r="W54" s="86"/>
      <c r="X54" s="86"/>
    </row>
    <row r="55" spans="1:24" ht="11.1" customHeight="1">
      <c r="A55" s="69">
        <f>IF(B55&lt;&gt;"",COUNTA($B$20:B55),"")</f>
        <v>36</v>
      </c>
      <c r="B55" s="78" t="s">
        <v>106</v>
      </c>
      <c r="C55" s="111">
        <v>13834</v>
      </c>
      <c r="D55" s="111">
        <v>698</v>
      </c>
      <c r="E55" s="111">
        <v>83</v>
      </c>
      <c r="F55" s="111">
        <v>440</v>
      </c>
      <c r="G55" s="111">
        <v>50</v>
      </c>
      <c r="H55" s="111">
        <v>686</v>
      </c>
      <c r="I55" s="111">
        <v>69</v>
      </c>
      <c r="J55" s="111">
        <v>616</v>
      </c>
      <c r="K55" s="111">
        <v>190</v>
      </c>
      <c r="L55" s="111">
        <v>907</v>
      </c>
      <c r="M55" s="111">
        <v>68</v>
      </c>
      <c r="N55" s="111">
        <v>10713</v>
      </c>
    </row>
    <row r="56" spans="1:24"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4" s="71" customFormat="1" ht="11.1" customHeight="1">
      <c r="A57" s="69">
        <f>IF(B57&lt;&gt;"",COUNTA($B$20:B57),"")</f>
        <v>37</v>
      </c>
      <c r="B57" s="78" t="s">
        <v>78</v>
      </c>
      <c r="C57" s="114">
        <v>778.24</v>
      </c>
      <c r="D57" s="114">
        <v>295.3</v>
      </c>
      <c r="E57" s="114">
        <v>103.39</v>
      </c>
      <c r="F57" s="114">
        <v>44.15</v>
      </c>
      <c r="G57" s="114">
        <v>33.630000000000003</v>
      </c>
      <c r="H57" s="114">
        <v>160.47999999999999</v>
      </c>
      <c r="I57" s="114">
        <v>42.78</v>
      </c>
      <c r="J57" s="114">
        <v>117.7</v>
      </c>
      <c r="K57" s="114">
        <v>20.18</v>
      </c>
      <c r="L57" s="114">
        <v>79.239999999999995</v>
      </c>
      <c r="M57" s="114">
        <v>41.87</v>
      </c>
      <c r="N57" s="114">
        <v>0</v>
      </c>
      <c r="O57" s="85"/>
      <c r="P57" s="85"/>
      <c r="Q57" s="85"/>
      <c r="R57" s="85"/>
      <c r="S57" s="85"/>
      <c r="T57" s="85"/>
      <c r="U57" s="85"/>
      <c r="V57" s="85"/>
      <c r="W57" s="85"/>
      <c r="X57" s="85"/>
    </row>
    <row r="58" spans="1:24" s="71" customFormat="1" ht="11.1" customHeight="1">
      <c r="A58" s="69">
        <f>IF(B58&lt;&gt;"",COUNTA($B$20:B58),"")</f>
        <v>38</v>
      </c>
      <c r="B58" s="78" t="s">
        <v>79</v>
      </c>
      <c r="C58" s="114">
        <v>484.97</v>
      </c>
      <c r="D58" s="114">
        <v>110.42</v>
      </c>
      <c r="E58" s="114">
        <v>44.37</v>
      </c>
      <c r="F58" s="114">
        <v>122.34</v>
      </c>
      <c r="G58" s="114">
        <v>15.9</v>
      </c>
      <c r="H58" s="114">
        <v>27.37</v>
      </c>
      <c r="I58" s="114">
        <v>7.63</v>
      </c>
      <c r="J58" s="114">
        <v>19.739999999999998</v>
      </c>
      <c r="K58" s="114">
        <v>9.59</v>
      </c>
      <c r="L58" s="114">
        <v>126.4</v>
      </c>
      <c r="M58" s="114">
        <v>28.59</v>
      </c>
      <c r="N58" s="114">
        <v>0</v>
      </c>
      <c r="O58" s="85"/>
      <c r="P58" s="85"/>
      <c r="Q58" s="85"/>
      <c r="R58" s="85"/>
      <c r="S58" s="85"/>
      <c r="T58" s="85"/>
      <c r="U58" s="85"/>
      <c r="V58" s="85"/>
      <c r="W58" s="85"/>
      <c r="X58" s="85"/>
    </row>
    <row r="59" spans="1:24" s="71" customFormat="1" ht="21.6" customHeight="1">
      <c r="A59" s="69">
        <f>IF(B59&lt;&gt;"",COUNTA($B$20:B59),"")</f>
        <v>39</v>
      </c>
      <c r="B59" s="79" t="s">
        <v>638</v>
      </c>
      <c r="C59" s="114">
        <v>687.81</v>
      </c>
      <c r="D59" s="114">
        <v>0</v>
      </c>
      <c r="E59" s="114">
        <v>0</v>
      </c>
      <c r="F59" s="114">
        <v>0</v>
      </c>
      <c r="G59" s="114">
        <v>0</v>
      </c>
      <c r="H59" s="114">
        <v>687.81</v>
      </c>
      <c r="I59" s="114">
        <v>558.98</v>
      </c>
      <c r="J59" s="114">
        <v>128.83000000000001</v>
      </c>
      <c r="K59" s="114">
        <v>0</v>
      </c>
      <c r="L59" s="114">
        <v>0</v>
      </c>
      <c r="M59" s="114">
        <v>0</v>
      </c>
      <c r="N59" s="114">
        <v>0</v>
      </c>
      <c r="O59" s="85"/>
      <c r="P59" s="85"/>
      <c r="Q59" s="85"/>
      <c r="R59" s="85"/>
      <c r="S59" s="85"/>
      <c r="T59" s="85"/>
      <c r="U59" s="85"/>
      <c r="V59" s="85"/>
      <c r="W59" s="85"/>
      <c r="X59" s="85"/>
    </row>
    <row r="60" spans="1:24" s="71" customFormat="1" ht="11.1" customHeight="1">
      <c r="A60" s="69">
        <f>IF(B60&lt;&gt;"",COUNTA($B$20:B60),"")</f>
        <v>40</v>
      </c>
      <c r="B60" s="78" t="s">
        <v>80</v>
      </c>
      <c r="C60" s="114">
        <v>20.54</v>
      </c>
      <c r="D60" s="114">
        <v>0.6</v>
      </c>
      <c r="E60" s="114">
        <v>0.02</v>
      </c>
      <c r="F60" s="114">
        <v>0.33</v>
      </c>
      <c r="G60" s="114">
        <v>0.04</v>
      </c>
      <c r="H60" s="114">
        <v>0.28999999999999998</v>
      </c>
      <c r="I60" s="114">
        <v>0</v>
      </c>
      <c r="J60" s="114">
        <v>0.28000000000000003</v>
      </c>
      <c r="K60" s="114">
        <v>0.19</v>
      </c>
      <c r="L60" s="114">
        <v>0.43</v>
      </c>
      <c r="M60" s="114">
        <v>0.08</v>
      </c>
      <c r="N60" s="114">
        <v>18.559999999999999</v>
      </c>
      <c r="O60" s="85"/>
      <c r="P60" s="85"/>
      <c r="Q60" s="85"/>
      <c r="R60" s="85"/>
      <c r="S60" s="85"/>
      <c r="T60" s="85"/>
      <c r="U60" s="85"/>
      <c r="V60" s="85"/>
      <c r="W60" s="85"/>
      <c r="X60" s="85"/>
    </row>
    <row r="61" spans="1:24" s="71" customFormat="1" ht="11.1" customHeight="1">
      <c r="A61" s="69">
        <f>IF(B61&lt;&gt;"",COUNTA($B$20:B61),"")</f>
        <v>41</v>
      </c>
      <c r="B61" s="78" t="s">
        <v>81</v>
      </c>
      <c r="C61" s="114">
        <v>1565.72</v>
      </c>
      <c r="D61" s="114">
        <v>72.13</v>
      </c>
      <c r="E61" s="114">
        <v>32.08</v>
      </c>
      <c r="F61" s="114">
        <v>86</v>
      </c>
      <c r="G61" s="114">
        <v>13.05</v>
      </c>
      <c r="H61" s="114">
        <v>691.24</v>
      </c>
      <c r="I61" s="114">
        <v>20.76</v>
      </c>
      <c r="J61" s="114">
        <v>670.48</v>
      </c>
      <c r="K61" s="114">
        <v>24.44</v>
      </c>
      <c r="L61" s="114">
        <v>29.91</v>
      </c>
      <c r="M61" s="114">
        <v>59.06</v>
      </c>
      <c r="N61" s="114">
        <v>557.79999999999995</v>
      </c>
      <c r="O61" s="85"/>
      <c r="P61" s="85"/>
      <c r="Q61" s="85"/>
      <c r="R61" s="85"/>
      <c r="S61" s="85"/>
      <c r="T61" s="85"/>
      <c r="U61" s="85"/>
      <c r="V61" s="85"/>
      <c r="W61" s="85"/>
      <c r="X61" s="85"/>
    </row>
    <row r="62" spans="1:24" s="71" customFormat="1" ht="11.1" customHeight="1">
      <c r="A62" s="69">
        <f>IF(B62&lt;&gt;"",COUNTA($B$20:B62),"")</f>
        <v>42</v>
      </c>
      <c r="B62" s="78" t="s">
        <v>82</v>
      </c>
      <c r="C62" s="114">
        <v>868.33</v>
      </c>
      <c r="D62" s="114">
        <v>43.91</v>
      </c>
      <c r="E62" s="114">
        <v>1.67</v>
      </c>
      <c r="F62" s="114">
        <v>45.29</v>
      </c>
      <c r="G62" s="114">
        <v>0.43</v>
      </c>
      <c r="H62" s="114">
        <v>238.37</v>
      </c>
      <c r="I62" s="114">
        <v>0.19</v>
      </c>
      <c r="J62" s="114">
        <v>238.18</v>
      </c>
      <c r="K62" s="114">
        <v>0.93</v>
      </c>
      <c r="L62" s="114">
        <v>1.86</v>
      </c>
      <c r="M62" s="114">
        <v>2.2999999999999998</v>
      </c>
      <c r="N62" s="114">
        <v>533.57000000000005</v>
      </c>
      <c r="O62" s="85"/>
      <c r="P62" s="85"/>
      <c r="Q62" s="85"/>
      <c r="R62" s="85"/>
      <c r="S62" s="85"/>
      <c r="T62" s="85"/>
      <c r="U62" s="85"/>
      <c r="V62" s="85"/>
      <c r="W62" s="85"/>
      <c r="X62" s="85"/>
    </row>
    <row r="63" spans="1:24" s="71" customFormat="1" ht="18.95" customHeight="1">
      <c r="A63" s="70">
        <f>IF(B63&lt;&gt;"",COUNTA($B$20:B63),"")</f>
        <v>43</v>
      </c>
      <c r="B63" s="80" t="s">
        <v>83</v>
      </c>
      <c r="C63" s="115">
        <v>2668.94</v>
      </c>
      <c r="D63" s="115">
        <v>434.54</v>
      </c>
      <c r="E63" s="115">
        <v>178.2</v>
      </c>
      <c r="F63" s="115">
        <v>207.53</v>
      </c>
      <c r="G63" s="115">
        <v>62.18</v>
      </c>
      <c r="H63" s="115">
        <v>1328.82</v>
      </c>
      <c r="I63" s="115">
        <v>629.98</v>
      </c>
      <c r="J63" s="115">
        <v>698.85</v>
      </c>
      <c r="K63" s="115">
        <v>53.47</v>
      </c>
      <c r="L63" s="115">
        <v>234.11</v>
      </c>
      <c r="M63" s="115">
        <v>127.3</v>
      </c>
      <c r="N63" s="115">
        <v>42.79</v>
      </c>
      <c r="O63" s="85"/>
      <c r="P63" s="85"/>
      <c r="Q63" s="85"/>
      <c r="R63" s="85"/>
      <c r="S63" s="85"/>
      <c r="T63" s="85"/>
      <c r="U63" s="85"/>
      <c r="V63" s="85"/>
      <c r="W63" s="85"/>
      <c r="X63" s="85"/>
    </row>
    <row r="64" spans="1:24" s="71" customFormat="1" ht="21.6" customHeight="1">
      <c r="A64" s="69">
        <f>IF(B64&lt;&gt;"",COUNTA($B$20:B64),"")</f>
        <v>44</v>
      </c>
      <c r="B64" s="79" t="s">
        <v>84</v>
      </c>
      <c r="C64" s="114">
        <v>959.87</v>
      </c>
      <c r="D64" s="114">
        <v>46.6</v>
      </c>
      <c r="E64" s="114">
        <v>17.350000000000001</v>
      </c>
      <c r="F64" s="114">
        <v>136.52000000000001</v>
      </c>
      <c r="G64" s="114">
        <v>9.68</v>
      </c>
      <c r="H64" s="114">
        <v>31.43</v>
      </c>
      <c r="I64" s="114">
        <v>0.08</v>
      </c>
      <c r="J64" s="114">
        <v>31.35</v>
      </c>
      <c r="K64" s="114">
        <v>35.61</v>
      </c>
      <c r="L64" s="114">
        <v>149.16999999999999</v>
      </c>
      <c r="M64" s="114">
        <v>533.52</v>
      </c>
      <c r="N64" s="114">
        <v>0</v>
      </c>
      <c r="O64" s="85"/>
      <c r="P64" s="85"/>
      <c r="Q64" s="85"/>
      <c r="R64" s="85"/>
      <c r="S64" s="85"/>
      <c r="T64" s="85"/>
      <c r="U64" s="85"/>
      <c r="V64" s="85"/>
      <c r="W64" s="85"/>
      <c r="X64" s="85"/>
    </row>
    <row r="65" spans="1:24" s="71" customFormat="1" ht="11.1" customHeight="1">
      <c r="A65" s="69">
        <f>IF(B65&lt;&gt;"",COUNTA($B$20:B65),"")</f>
        <v>45</v>
      </c>
      <c r="B65" s="78" t="s">
        <v>85</v>
      </c>
      <c r="C65" s="114">
        <v>392.19</v>
      </c>
      <c r="D65" s="114">
        <v>18.940000000000001</v>
      </c>
      <c r="E65" s="114">
        <v>5.88</v>
      </c>
      <c r="F65" s="114">
        <v>117.4</v>
      </c>
      <c r="G65" s="114">
        <v>0.78</v>
      </c>
      <c r="H65" s="114">
        <v>11.68</v>
      </c>
      <c r="I65" s="114">
        <v>0</v>
      </c>
      <c r="J65" s="114">
        <v>11.68</v>
      </c>
      <c r="K65" s="114">
        <v>35.1</v>
      </c>
      <c r="L65" s="114">
        <v>120.37</v>
      </c>
      <c r="M65" s="114">
        <v>82.03</v>
      </c>
      <c r="N65" s="114">
        <v>0</v>
      </c>
      <c r="O65" s="85"/>
      <c r="P65" s="85"/>
      <c r="Q65" s="85"/>
      <c r="R65" s="85"/>
      <c r="S65" s="85"/>
      <c r="T65" s="85"/>
      <c r="U65" s="85"/>
      <c r="V65" s="85"/>
      <c r="W65" s="85"/>
      <c r="X65" s="85"/>
    </row>
    <row r="66" spans="1:24"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row>
    <row r="67" spans="1:24" s="71" customFormat="1" ht="11.1" customHeight="1">
      <c r="A67" s="69">
        <f>IF(B67&lt;&gt;"",COUNTA($B$20:B67),"")</f>
        <v>47</v>
      </c>
      <c r="B67" s="78" t="s">
        <v>87</v>
      </c>
      <c r="C67" s="114">
        <v>10.14</v>
      </c>
      <c r="D67" s="114">
        <v>0</v>
      </c>
      <c r="E67" s="114">
        <v>0.82</v>
      </c>
      <c r="F67" s="114">
        <v>1.87</v>
      </c>
      <c r="G67" s="114">
        <v>0</v>
      </c>
      <c r="H67" s="114">
        <v>0.77</v>
      </c>
      <c r="I67" s="114">
        <v>0</v>
      </c>
      <c r="J67" s="114">
        <v>0.77</v>
      </c>
      <c r="K67" s="114">
        <v>0</v>
      </c>
      <c r="L67" s="114">
        <v>6.13</v>
      </c>
      <c r="M67" s="114">
        <v>0.01</v>
      </c>
      <c r="N67" s="114">
        <v>0.54</v>
      </c>
      <c r="O67" s="85"/>
      <c r="P67" s="85"/>
      <c r="Q67" s="85"/>
      <c r="R67" s="85"/>
      <c r="S67" s="85"/>
      <c r="T67" s="85"/>
      <c r="U67" s="85"/>
      <c r="V67" s="85"/>
      <c r="W67" s="85"/>
      <c r="X67" s="85"/>
    </row>
    <row r="68" spans="1:24" s="71" customFormat="1" ht="11.1" customHeight="1">
      <c r="A68" s="69">
        <f>IF(B68&lt;&gt;"",COUNTA($B$20:B68),"")</f>
        <v>48</v>
      </c>
      <c r="B68" s="78" t="s">
        <v>82</v>
      </c>
      <c r="C68" s="114">
        <v>2.97</v>
      </c>
      <c r="D68" s="114">
        <v>0.01</v>
      </c>
      <c r="E68" s="114">
        <v>0.83</v>
      </c>
      <c r="F68" s="114">
        <v>0</v>
      </c>
      <c r="G68" s="114">
        <v>0</v>
      </c>
      <c r="H68" s="114">
        <v>0.02</v>
      </c>
      <c r="I68" s="114">
        <v>0</v>
      </c>
      <c r="J68" s="114">
        <v>0.02</v>
      </c>
      <c r="K68" s="114">
        <v>0</v>
      </c>
      <c r="L68" s="114">
        <v>2.11</v>
      </c>
      <c r="M68" s="114">
        <v>0</v>
      </c>
      <c r="N68" s="114">
        <v>0</v>
      </c>
      <c r="O68" s="85"/>
      <c r="P68" s="85"/>
      <c r="Q68" s="85"/>
      <c r="R68" s="85"/>
      <c r="S68" s="85"/>
      <c r="T68" s="85"/>
      <c r="U68" s="85"/>
      <c r="V68" s="85"/>
      <c r="W68" s="85"/>
      <c r="X68" s="85"/>
    </row>
    <row r="69" spans="1:24" s="71" customFormat="1" ht="18.95" customHeight="1">
      <c r="A69" s="70">
        <f>IF(B69&lt;&gt;"",COUNTA($B$20:B69),"")</f>
        <v>49</v>
      </c>
      <c r="B69" s="80" t="s">
        <v>88</v>
      </c>
      <c r="C69" s="115">
        <v>967.05</v>
      </c>
      <c r="D69" s="115">
        <v>46.59</v>
      </c>
      <c r="E69" s="115">
        <v>17.34</v>
      </c>
      <c r="F69" s="115">
        <v>138.38999999999999</v>
      </c>
      <c r="G69" s="115">
        <v>9.69</v>
      </c>
      <c r="H69" s="115">
        <v>32.18</v>
      </c>
      <c r="I69" s="115">
        <v>0.08</v>
      </c>
      <c r="J69" s="115">
        <v>32.1</v>
      </c>
      <c r="K69" s="115">
        <v>35.61</v>
      </c>
      <c r="L69" s="115">
        <v>153.19</v>
      </c>
      <c r="M69" s="115">
        <v>533.52</v>
      </c>
      <c r="N69" s="115">
        <v>0.54</v>
      </c>
      <c r="O69" s="85"/>
      <c r="P69" s="85"/>
      <c r="Q69" s="85"/>
      <c r="R69" s="85"/>
      <c r="S69" s="85"/>
      <c r="T69" s="85"/>
      <c r="U69" s="85"/>
      <c r="V69" s="85"/>
      <c r="W69" s="85"/>
      <c r="X69" s="85"/>
    </row>
    <row r="70" spans="1:24" s="71" customFormat="1" ht="18.95" customHeight="1">
      <c r="A70" s="70">
        <f>IF(B70&lt;&gt;"",COUNTA($B$20:B70),"")</f>
        <v>50</v>
      </c>
      <c r="B70" s="80" t="s">
        <v>89</v>
      </c>
      <c r="C70" s="115">
        <v>3635.99</v>
      </c>
      <c r="D70" s="115">
        <v>481.13</v>
      </c>
      <c r="E70" s="115">
        <v>195.54</v>
      </c>
      <c r="F70" s="115">
        <v>345.93</v>
      </c>
      <c r="G70" s="115">
        <v>71.87</v>
      </c>
      <c r="H70" s="115">
        <v>1361</v>
      </c>
      <c r="I70" s="115">
        <v>630.05999999999995</v>
      </c>
      <c r="J70" s="115">
        <v>730.94</v>
      </c>
      <c r="K70" s="115">
        <v>89.08</v>
      </c>
      <c r="L70" s="115">
        <v>387.3</v>
      </c>
      <c r="M70" s="115">
        <v>660.82</v>
      </c>
      <c r="N70" s="115">
        <v>43.33</v>
      </c>
      <c r="O70" s="85"/>
      <c r="P70" s="85"/>
      <c r="Q70" s="85"/>
      <c r="R70" s="85"/>
      <c r="S70" s="85"/>
      <c r="T70" s="85"/>
      <c r="U70" s="85"/>
      <c r="V70" s="85"/>
      <c r="W70" s="85"/>
      <c r="X70" s="85"/>
    </row>
    <row r="71" spans="1:24" s="71" customFormat="1" ht="11.1" customHeight="1">
      <c r="A71" s="69">
        <f>IF(B71&lt;&gt;"",COUNTA($B$20:B71),"")</f>
        <v>51</v>
      </c>
      <c r="B71" s="78" t="s">
        <v>90</v>
      </c>
      <c r="C71" s="114">
        <v>948.55</v>
      </c>
      <c r="D71" s="114">
        <v>0</v>
      </c>
      <c r="E71" s="114">
        <v>0</v>
      </c>
      <c r="F71" s="114">
        <v>0</v>
      </c>
      <c r="G71" s="114">
        <v>0</v>
      </c>
      <c r="H71" s="114">
        <v>0</v>
      </c>
      <c r="I71" s="114">
        <v>0</v>
      </c>
      <c r="J71" s="114">
        <v>0</v>
      </c>
      <c r="K71" s="114">
        <v>0</v>
      </c>
      <c r="L71" s="114">
        <v>0</v>
      </c>
      <c r="M71" s="114">
        <v>0</v>
      </c>
      <c r="N71" s="114">
        <v>948.55</v>
      </c>
      <c r="O71" s="85"/>
      <c r="P71" s="85"/>
      <c r="Q71" s="85"/>
      <c r="R71" s="85"/>
      <c r="S71" s="85"/>
      <c r="T71" s="85"/>
      <c r="U71" s="85"/>
      <c r="V71" s="85"/>
      <c r="W71" s="85"/>
      <c r="X71" s="85"/>
    </row>
    <row r="72" spans="1:24" s="71" customFormat="1" ht="11.1" customHeight="1">
      <c r="A72" s="69">
        <f>IF(B72&lt;&gt;"",COUNTA($B$20:B72),"")</f>
        <v>52</v>
      </c>
      <c r="B72" s="78" t="s">
        <v>91</v>
      </c>
      <c r="C72" s="114">
        <v>314.72000000000003</v>
      </c>
      <c r="D72" s="114">
        <v>0</v>
      </c>
      <c r="E72" s="114">
        <v>0</v>
      </c>
      <c r="F72" s="114">
        <v>0</v>
      </c>
      <c r="G72" s="114">
        <v>0</v>
      </c>
      <c r="H72" s="114">
        <v>0</v>
      </c>
      <c r="I72" s="114">
        <v>0</v>
      </c>
      <c r="J72" s="114">
        <v>0</v>
      </c>
      <c r="K72" s="114">
        <v>0</v>
      </c>
      <c r="L72" s="114">
        <v>0</v>
      </c>
      <c r="M72" s="114">
        <v>0</v>
      </c>
      <c r="N72" s="114">
        <v>314.72000000000003</v>
      </c>
      <c r="O72" s="85"/>
      <c r="P72" s="85"/>
      <c r="Q72" s="85"/>
      <c r="R72" s="85"/>
      <c r="S72" s="85"/>
      <c r="T72" s="85"/>
      <c r="U72" s="85"/>
      <c r="V72" s="85"/>
      <c r="W72" s="85"/>
      <c r="X72" s="85"/>
    </row>
    <row r="73" spans="1:24" s="71" customFormat="1" ht="11.1" customHeight="1">
      <c r="A73" s="69">
        <f>IF(B73&lt;&gt;"",COUNTA($B$20:B73),"")</f>
        <v>53</v>
      </c>
      <c r="B73" s="78" t="s">
        <v>107</v>
      </c>
      <c r="C73" s="114">
        <v>423.09</v>
      </c>
      <c r="D73" s="114">
        <v>0</v>
      </c>
      <c r="E73" s="114">
        <v>0</v>
      </c>
      <c r="F73" s="114">
        <v>0</v>
      </c>
      <c r="G73" s="114">
        <v>0</v>
      </c>
      <c r="H73" s="114">
        <v>0</v>
      </c>
      <c r="I73" s="114">
        <v>0</v>
      </c>
      <c r="J73" s="114">
        <v>0</v>
      </c>
      <c r="K73" s="114">
        <v>0</v>
      </c>
      <c r="L73" s="114">
        <v>0</v>
      </c>
      <c r="M73" s="114">
        <v>0</v>
      </c>
      <c r="N73" s="114">
        <v>423.09</v>
      </c>
      <c r="O73" s="85"/>
      <c r="P73" s="85"/>
      <c r="Q73" s="85"/>
      <c r="R73" s="85"/>
      <c r="S73" s="85"/>
      <c r="T73" s="85"/>
      <c r="U73" s="85"/>
      <c r="V73" s="85"/>
      <c r="W73" s="85"/>
      <c r="X73" s="85"/>
    </row>
    <row r="74" spans="1:24" s="71" customFormat="1" ht="11.1" customHeight="1">
      <c r="A74" s="69">
        <f>IF(B74&lt;&gt;"",COUNTA($B$20:B74),"")</f>
        <v>54</v>
      </c>
      <c r="B74" s="78" t="s">
        <v>108</v>
      </c>
      <c r="C74" s="114">
        <v>127.17</v>
      </c>
      <c r="D74" s="114">
        <v>0</v>
      </c>
      <c r="E74" s="114">
        <v>0</v>
      </c>
      <c r="F74" s="114">
        <v>0</v>
      </c>
      <c r="G74" s="114">
        <v>0</v>
      </c>
      <c r="H74" s="114">
        <v>0</v>
      </c>
      <c r="I74" s="114">
        <v>0</v>
      </c>
      <c r="J74" s="114">
        <v>0</v>
      </c>
      <c r="K74" s="114">
        <v>0</v>
      </c>
      <c r="L74" s="114">
        <v>0</v>
      </c>
      <c r="M74" s="114">
        <v>0</v>
      </c>
      <c r="N74" s="114">
        <v>127.17</v>
      </c>
      <c r="O74" s="85"/>
      <c r="P74" s="85"/>
      <c r="Q74" s="85"/>
      <c r="R74" s="85"/>
      <c r="S74" s="85"/>
      <c r="T74" s="85"/>
      <c r="U74" s="85"/>
      <c r="V74" s="85"/>
      <c r="W74" s="85"/>
      <c r="X74" s="85"/>
    </row>
    <row r="75" spans="1:24" s="71" customFormat="1" ht="11.1" customHeight="1">
      <c r="A75" s="69">
        <f>IF(B75&lt;&gt;"",COUNTA($B$20:B75),"")</f>
        <v>55</v>
      </c>
      <c r="B75" s="78" t="s">
        <v>28</v>
      </c>
      <c r="C75" s="114">
        <v>548.45000000000005</v>
      </c>
      <c r="D75" s="114">
        <v>0</v>
      </c>
      <c r="E75" s="114">
        <v>0</v>
      </c>
      <c r="F75" s="114">
        <v>0</v>
      </c>
      <c r="G75" s="114">
        <v>0</v>
      </c>
      <c r="H75" s="114">
        <v>0</v>
      </c>
      <c r="I75" s="114">
        <v>0</v>
      </c>
      <c r="J75" s="114">
        <v>0</v>
      </c>
      <c r="K75" s="114">
        <v>0</v>
      </c>
      <c r="L75" s="114">
        <v>0</v>
      </c>
      <c r="M75" s="114">
        <v>0</v>
      </c>
      <c r="N75" s="114">
        <v>548.45000000000005</v>
      </c>
      <c r="O75" s="85"/>
      <c r="P75" s="85"/>
      <c r="Q75" s="85"/>
      <c r="R75" s="85"/>
      <c r="S75" s="85"/>
      <c r="T75" s="85"/>
      <c r="U75" s="85"/>
      <c r="V75" s="85"/>
      <c r="W75" s="85"/>
      <c r="X75" s="85"/>
    </row>
    <row r="76" spans="1:24" s="71" customFormat="1" ht="21.6" customHeight="1">
      <c r="A76" s="69">
        <f>IF(B76&lt;&gt;"",COUNTA($B$20:B76),"")</f>
        <v>56</v>
      </c>
      <c r="B76" s="79" t="s">
        <v>92</v>
      </c>
      <c r="C76" s="114">
        <v>266.98</v>
      </c>
      <c r="D76" s="114">
        <v>0</v>
      </c>
      <c r="E76" s="114">
        <v>0</v>
      </c>
      <c r="F76" s="114">
        <v>0</v>
      </c>
      <c r="G76" s="114">
        <v>0</v>
      </c>
      <c r="H76" s="114">
        <v>0</v>
      </c>
      <c r="I76" s="114">
        <v>0</v>
      </c>
      <c r="J76" s="114">
        <v>0</v>
      </c>
      <c r="K76" s="114">
        <v>0</v>
      </c>
      <c r="L76" s="114">
        <v>0</v>
      </c>
      <c r="M76" s="114">
        <v>0</v>
      </c>
      <c r="N76" s="114">
        <v>266.98</v>
      </c>
      <c r="O76" s="85"/>
      <c r="P76" s="85"/>
      <c r="Q76" s="85"/>
      <c r="R76" s="85"/>
      <c r="S76" s="85"/>
      <c r="T76" s="85"/>
      <c r="U76" s="85"/>
      <c r="V76" s="85"/>
      <c r="W76" s="85"/>
      <c r="X76" s="85"/>
    </row>
    <row r="77" spans="1:24" s="71" customFormat="1" ht="21.6" customHeight="1">
      <c r="A77" s="69">
        <f>IF(B77&lt;&gt;"",COUNTA($B$20:B77),"")</f>
        <v>57</v>
      </c>
      <c r="B77" s="79" t="s">
        <v>93</v>
      </c>
      <c r="C77" s="114">
        <v>322.67</v>
      </c>
      <c r="D77" s="114">
        <v>2.2200000000000002</v>
      </c>
      <c r="E77" s="114">
        <v>0.48</v>
      </c>
      <c r="F77" s="114">
        <v>5.84</v>
      </c>
      <c r="G77" s="114">
        <v>6.38</v>
      </c>
      <c r="H77" s="114">
        <v>286.20999999999998</v>
      </c>
      <c r="I77" s="114">
        <v>7.09</v>
      </c>
      <c r="J77" s="114">
        <v>279.12</v>
      </c>
      <c r="K77" s="114">
        <v>1.32</v>
      </c>
      <c r="L77" s="114">
        <v>11.27</v>
      </c>
      <c r="M77" s="114">
        <v>8.9600000000000009</v>
      </c>
      <c r="N77" s="114">
        <v>0</v>
      </c>
      <c r="O77" s="85"/>
      <c r="P77" s="85"/>
      <c r="Q77" s="85"/>
      <c r="R77" s="85"/>
      <c r="S77" s="85"/>
      <c r="T77" s="85"/>
      <c r="U77" s="85"/>
      <c r="V77" s="85"/>
      <c r="W77" s="85"/>
      <c r="X77" s="85"/>
    </row>
    <row r="78" spans="1:24" s="71" customFormat="1" ht="21.6" customHeight="1">
      <c r="A78" s="69">
        <f>IF(B78&lt;&gt;"",COUNTA($B$20:B78),"")</f>
        <v>58</v>
      </c>
      <c r="B78" s="79" t="s">
        <v>94</v>
      </c>
      <c r="C78" s="114">
        <v>89.26</v>
      </c>
      <c r="D78" s="114">
        <v>1.01</v>
      </c>
      <c r="E78" s="114">
        <v>0.09</v>
      </c>
      <c r="F78" s="114">
        <v>7.0000000000000007E-2</v>
      </c>
      <c r="G78" s="114">
        <v>0.75</v>
      </c>
      <c r="H78" s="114">
        <v>86.51</v>
      </c>
      <c r="I78" s="114">
        <v>85.19</v>
      </c>
      <c r="J78" s="114">
        <v>1.32</v>
      </c>
      <c r="K78" s="114">
        <v>0.1</v>
      </c>
      <c r="L78" s="114">
        <v>0.38</v>
      </c>
      <c r="M78" s="114">
        <v>0.36</v>
      </c>
      <c r="N78" s="114">
        <v>0</v>
      </c>
      <c r="O78" s="85"/>
      <c r="P78" s="85"/>
      <c r="Q78" s="85"/>
      <c r="R78" s="85"/>
      <c r="S78" s="85"/>
      <c r="T78" s="85"/>
      <c r="U78" s="85"/>
      <c r="V78" s="85"/>
      <c r="W78" s="85"/>
      <c r="X78" s="85"/>
    </row>
    <row r="79" spans="1:24" s="71" customFormat="1" ht="11.1" customHeight="1">
      <c r="A79" s="69">
        <f>IF(B79&lt;&gt;"",COUNTA($B$20:B79),"")</f>
        <v>59</v>
      </c>
      <c r="B79" s="78" t="s">
        <v>95</v>
      </c>
      <c r="C79" s="114">
        <v>96.73</v>
      </c>
      <c r="D79" s="114">
        <v>1.32</v>
      </c>
      <c r="E79" s="114">
        <v>26.46</v>
      </c>
      <c r="F79" s="114">
        <v>2.5099999999999998</v>
      </c>
      <c r="G79" s="114">
        <v>4.49</v>
      </c>
      <c r="H79" s="114">
        <v>4.3499999999999996</v>
      </c>
      <c r="I79" s="114">
        <v>0.39</v>
      </c>
      <c r="J79" s="114">
        <v>3.96</v>
      </c>
      <c r="K79" s="114">
        <v>0.59</v>
      </c>
      <c r="L79" s="114">
        <v>26.4</v>
      </c>
      <c r="M79" s="114">
        <v>30.6</v>
      </c>
      <c r="N79" s="114">
        <v>0</v>
      </c>
      <c r="O79" s="85"/>
      <c r="P79" s="85"/>
      <c r="Q79" s="85"/>
      <c r="R79" s="85"/>
      <c r="S79" s="85"/>
      <c r="T79" s="85"/>
      <c r="U79" s="85"/>
      <c r="V79" s="85"/>
      <c r="W79" s="85"/>
      <c r="X79" s="85"/>
    </row>
    <row r="80" spans="1:24" s="71" customFormat="1" ht="11.1" customHeight="1">
      <c r="A80" s="69">
        <f>IF(B80&lt;&gt;"",COUNTA($B$20:B80),"")</f>
        <v>60</v>
      </c>
      <c r="B80" s="78" t="s">
        <v>96</v>
      </c>
      <c r="C80" s="114">
        <v>1498.68</v>
      </c>
      <c r="D80" s="114">
        <v>155.08000000000001</v>
      </c>
      <c r="E80" s="114">
        <v>33.090000000000003</v>
      </c>
      <c r="F80" s="114">
        <v>51.49</v>
      </c>
      <c r="G80" s="114">
        <v>3.49</v>
      </c>
      <c r="H80" s="114">
        <v>616.13</v>
      </c>
      <c r="I80" s="114">
        <v>364.49</v>
      </c>
      <c r="J80" s="114">
        <v>251.64</v>
      </c>
      <c r="K80" s="114">
        <v>5.18</v>
      </c>
      <c r="L80" s="114">
        <v>15.21</v>
      </c>
      <c r="M80" s="114">
        <v>48.2</v>
      </c>
      <c r="N80" s="114">
        <v>570.79999999999995</v>
      </c>
      <c r="O80" s="85"/>
      <c r="P80" s="85"/>
      <c r="Q80" s="85"/>
      <c r="R80" s="85"/>
      <c r="S80" s="85"/>
      <c r="T80" s="85"/>
      <c r="U80" s="85"/>
      <c r="V80" s="85"/>
      <c r="W80" s="85"/>
      <c r="X80" s="85"/>
    </row>
    <row r="81" spans="1:24" s="71" customFormat="1" ht="11.1" customHeight="1">
      <c r="A81" s="69">
        <f>IF(B81&lt;&gt;"",COUNTA($B$20:B81),"")</f>
        <v>61</v>
      </c>
      <c r="B81" s="78" t="s">
        <v>82</v>
      </c>
      <c r="C81" s="114">
        <v>868.33</v>
      </c>
      <c r="D81" s="114">
        <v>43.91</v>
      </c>
      <c r="E81" s="114">
        <v>1.67</v>
      </c>
      <c r="F81" s="114">
        <v>45.29</v>
      </c>
      <c r="G81" s="114">
        <v>0.43</v>
      </c>
      <c r="H81" s="114">
        <v>238.37</v>
      </c>
      <c r="I81" s="114">
        <v>0.19</v>
      </c>
      <c r="J81" s="114">
        <v>238.18</v>
      </c>
      <c r="K81" s="114">
        <v>0.93</v>
      </c>
      <c r="L81" s="114">
        <v>1.86</v>
      </c>
      <c r="M81" s="114">
        <v>2.2999999999999998</v>
      </c>
      <c r="N81" s="114">
        <v>533.57000000000005</v>
      </c>
      <c r="O81" s="85"/>
      <c r="P81" s="85"/>
      <c r="Q81" s="85"/>
      <c r="R81" s="85"/>
      <c r="S81" s="85"/>
      <c r="T81" s="85"/>
      <c r="U81" s="85"/>
      <c r="V81" s="85"/>
      <c r="W81" s="85"/>
      <c r="X81" s="85"/>
    </row>
    <row r="82" spans="1:24" s="71" customFormat="1" ht="18.95" customHeight="1">
      <c r="A82" s="70">
        <f>IF(B82&lt;&gt;"",COUNTA($B$20:B82),"")</f>
        <v>62</v>
      </c>
      <c r="B82" s="80" t="s">
        <v>97</v>
      </c>
      <c r="C82" s="115">
        <v>2902.98</v>
      </c>
      <c r="D82" s="115">
        <v>115.73</v>
      </c>
      <c r="E82" s="115">
        <v>58.45</v>
      </c>
      <c r="F82" s="115">
        <v>14.61</v>
      </c>
      <c r="G82" s="115">
        <v>14.67</v>
      </c>
      <c r="H82" s="115">
        <v>754.83</v>
      </c>
      <c r="I82" s="115">
        <v>456.97</v>
      </c>
      <c r="J82" s="115">
        <v>297.86</v>
      </c>
      <c r="K82" s="115">
        <v>6.26</v>
      </c>
      <c r="L82" s="115">
        <v>51.4</v>
      </c>
      <c r="M82" s="115">
        <v>85.83</v>
      </c>
      <c r="N82" s="115">
        <v>1801.21</v>
      </c>
      <c r="O82" s="85"/>
      <c r="P82" s="85"/>
      <c r="Q82" s="85"/>
      <c r="R82" s="85"/>
      <c r="S82" s="85"/>
      <c r="T82" s="85"/>
      <c r="U82" s="85"/>
      <c r="V82" s="85"/>
      <c r="W82" s="85"/>
      <c r="X82" s="85"/>
    </row>
    <row r="83" spans="1:24" s="87" customFormat="1" ht="11.1" customHeight="1">
      <c r="A83" s="69">
        <f>IF(B83&lt;&gt;"",COUNTA($B$20:B83),"")</f>
        <v>63</v>
      </c>
      <c r="B83" s="78" t="s">
        <v>98</v>
      </c>
      <c r="C83" s="114">
        <v>503.15</v>
      </c>
      <c r="D83" s="114">
        <v>9.48</v>
      </c>
      <c r="E83" s="114">
        <v>6.86</v>
      </c>
      <c r="F83" s="114">
        <v>44.69</v>
      </c>
      <c r="G83" s="114">
        <v>2.75</v>
      </c>
      <c r="H83" s="114">
        <v>24.91</v>
      </c>
      <c r="I83" s="114">
        <v>0.13</v>
      </c>
      <c r="J83" s="114">
        <v>24.78</v>
      </c>
      <c r="K83" s="114">
        <v>20.149999999999999</v>
      </c>
      <c r="L83" s="114">
        <v>52.68</v>
      </c>
      <c r="M83" s="114">
        <v>218.3</v>
      </c>
      <c r="N83" s="114">
        <v>123.33</v>
      </c>
      <c r="O83" s="86"/>
      <c r="P83" s="86"/>
      <c r="Q83" s="86"/>
      <c r="R83" s="86"/>
      <c r="S83" s="86"/>
      <c r="T83" s="86"/>
      <c r="U83" s="86"/>
      <c r="V83" s="86"/>
      <c r="W83" s="86"/>
      <c r="X83" s="86"/>
    </row>
    <row r="84" spans="1:24"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row>
    <row r="85" spans="1:24" s="87" customFormat="1" ht="11.1" customHeight="1">
      <c r="A85" s="69">
        <f>IF(B85&lt;&gt;"",COUNTA($B$20:B85),"")</f>
        <v>65</v>
      </c>
      <c r="B85" s="78" t="s">
        <v>100</v>
      </c>
      <c r="C85" s="114">
        <v>371.83</v>
      </c>
      <c r="D85" s="114">
        <v>32.32</v>
      </c>
      <c r="E85" s="114">
        <v>1.1499999999999999</v>
      </c>
      <c r="F85" s="114">
        <v>5.77</v>
      </c>
      <c r="G85" s="114">
        <v>1.45</v>
      </c>
      <c r="H85" s="114">
        <v>0.27</v>
      </c>
      <c r="I85" s="114">
        <v>0</v>
      </c>
      <c r="J85" s="114">
        <v>0.27</v>
      </c>
      <c r="K85" s="114">
        <v>7.1</v>
      </c>
      <c r="L85" s="114">
        <v>48.21</v>
      </c>
      <c r="M85" s="114">
        <v>275.47000000000003</v>
      </c>
      <c r="N85" s="114">
        <v>7.0000000000000007E-2</v>
      </c>
      <c r="O85" s="86"/>
      <c r="P85" s="86"/>
      <c r="Q85" s="86"/>
      <c r="R85" s="86"/>
      <c r="S85" s="86"/>
      <c r="T85" s="86"/>
      <c r="U85" s="86"/>
      <c r="V85" s="86"/>
      <c r="W85" s="86"/>
      <c r="X85" s="86"/>
    </row>
    <row r="86" spans="1:24" s="87" customFormat="1" ht="11.1" customHeight="1">
      <c r="A86" s="69">
        <f>IF(B86&lt;&gt;"",COUNTA($B$20:B86),"")</f>
        <v>66</v>
      </c>
      <c r="B86" s="78" t="s">
        <v>82</v>
      </c>
      <c r="C86" s="114">
        <v>2.97</v>
      </c>
      <c r="D86" s="114">
        <v>0.01</v>
      </c>
      <c r="E86" s="114">
        <v>0.83</v>
      </c>
      <c r="F86" s="114">
        <v>0</v>
      </c>
      <c r="G86" s="114">
        <v>0</v>
      </c>
      <c r="H86" s="114">
        <v>0.02</v>
      </c>
      <c r="I86" s="114">
        <v>0</v>
      </c>
      <c r="J86" s="114">
        <v>0.02</v>
      </c>
      <c r="K86" s="114">
        <v>0</v>
      </c>
      <c r="L86" s="114">
        <v>2.11</v>
      </c>
      <c r="M86" s="114">
        <v>0</v>
      </c>
      <c r="N86" s="114">
        <v>0</v>
      </c>
      <c r="O86" s="86"/>
      <c r="P86" s="86"/>
      <c r="Q86" s="86"/>
      <c r="R86" s="86"/>
      <c r="S86" s="86"/>
      <c r="T86" s="86"/>
      <c r="U86" s="86"/>
      <c r="V86" s="86"/>
      <c r="W86" s="86"/>
      <c r="X86" s="86"/>
    </row>
    <row r="87" spans="1:24" s="71" customFormat="1" ht="18.95" customHeight="1">
      <c r="A87" s="70">
        <f>IF(B87&lt;&gt;"",COUNTA($B$20:B87),"")</f>
        <v>67</v>
      </c>
      <c r="B87" s="80" t="s">
        <v>101</v>
      </c>
      <c r="C87" s="115">
        <v>872</v>
      </c>
      <c r="D87" s="115">
        <v>41.8</v>
      </c>
      <c r="E87" s="115">
        <v>7.18</v>
      </c>
      <c r="F87" s="115">
        <v>50.46</v>
      </c>
      <c r="G87" s="115">
        <v>4.21</v>
      </c>
      <c r="H87" s="115">
        <v>25.16</v>
      </c>
      <c r="I87" s="115">
        <v>0.13</v>
      </c>
      <c r="J87" s="115">
        <v>25.03</v>
      </c>
      <c r="K87" s="115">
        <v>27.26</v>
      </c>
      <c r="L87" s="115">
        <v>98.78</v>
      </c>
      <c r="M87" s="115">
        <v>493.77</v>
      </c>
      <c r="N87" s="115">
        <v>123.4</v>
      </c>
      <c r="O87" s="85"/>
      <c r="P87" s="85"/>
      <c r="Q87" s="85"/>
      <c r="R87" s="85"/>
      <c r="S87" s="85"/>
      <c r="T87" s="85"/>
      <c r="U87" s="85"/>
      <c r="V87" s="85"/>
      <c r="W87" s="85"/>
      <c r="X87" s="85"/>
    </row>
    <row r="88" spans="1:24" s="71" customFormat="1" ht="18.95" customHeight="1">
      <c r="A88" s="70">
        <f>IF(B88&lt;&gt;"",COUNTA($B$20:B88),"")</f>
        <v>68</v>
      </c>
      <c r="B88" s="80" t="s">
        <v>102</v>
      </c>
      <c r="C88" s="115">
        <v>3774.99</v>
      </c>
      <c r="D88" s="115">
        <v>157.53</v>
      </c>
      <c r="E88" s="115">
        <v>65.63</v>
      </c>
      <c r="F88" s="115">
        <v>65.069999999999993</v>
      </c>
      <c r="G88" s="115">
        <v>18.88</v>
      </c>
      <c r="H88" s="115">
        <v>779.99</v>
      </c>
      <c r="I88" s="115">
        <v>457.1</v>
      </c>
      <c r="J88" s="115">
        <v>322.89</v>
      </c>
      <c r="K88" s="115">
        <v>33.51</v>
      </c>
      <c r="L88" s="115">
        <v>150.18</v>
      </c>
      <c r="M88" s="115">
        <v>579.59</v>
      </c>
      <c r="N88" s="115">
        <v>1924.61</v>
      </c>
      <c r="O88" s="85"/>
      <c r="P88" s="85"/>
      <c r="Q88" s="85"/>
      <c r="R88" s="85"/>
      <c r="S88" s="85"/>
      <c r="T88" s="85"/>
      <c r="U88" s="85"/>
      <c r="V88" s="85"/>
      <c r="W88" s="85"/>
      <c r="X88" s="85"/>
    </row>
    <row r="89" spans="1:24" s="71" customFormat="1" ht="18.95" customHeight="1">
      <c r="A89" s="70">
        <f>IF(B89&lt;&gt;"",COUNTA($B$20:B89),"")</f>
        <v>69</v>
      </c>
      <c r="B89" s="80" t="s">
        <v>103</v>
      </c>
      <c r="C89" s="115">
        <v>139</v>
      </c>
      <c r="D89" s="115">
        <v>-323.61</v>
      </c>
      <c r="E89" s="115">
        <v>-129.91</v>
      </c>
      <c r="F89" s="115">
        <v>-280.85000000000002</v>
      </c>
      <c r="G89" s="115">
        <v>-52.99</v>
      </c>
      <c r="H89" s="115">
        <v>-581.01</v>
      </c>
      <c r="I89" s="115">
        <v>-172.96</v>
      </c>
      <c r="J89" s="115">
        <v>-408.05</v>
      </c>
      <c r="K89" s="115">
        <v>-55.56</v>
      </c>
      <c r="L89" s="115">
        <v>-237.12</v>
      </c>
      <c r="M89" s="115">
        <v>-81.23</v>
      </c>
      <c r="N89" s="115">
        <v>1881.28</v>
      </c>
      <c r="O89" s="85"/>
      <c r="P89" s="85"/>
      <c r="Q89" s="85"/>
      <c r="R89" s="85"/>
      <c r="S89" s="85"/>
      <c r="T89" s="85"/>
      <c r="U89" s="85"/>
      <c r="V89" s="85"/>
      <c r="W89" s="85"/>
      <c r="X89" s="85"/>
    </row>
    <row r="90" spans="1:24" s="87" customFormat="1" ht="24.95" customHeight="1">
      <c r="A90" s="69">
        <f>IF(B90&lt;&gt;"",COUNTA($B$20:B90),"")</f>
        <v>70</v>
      </c>
      <c r="B90" s="81" t="s">
        <v>104</v>
      </c>
      <c r="C90" s="116">
        <v>234.04</v>
      </c>
      <c r="D90" s="116">
        <v>-318.81</v>
      </c>
      <c r="E90" s="116">
        <v>-119.75</v>
      </c>
      <c r="F90" s="116">
        <v>-192.92</v>
      </c>
      <c r="G90" s="116">
        <v>-47.51</v>
      </c>
      <c r="H90" s="116">
        <v>-573.99</v>
      </c>
      <c r="I90" s="116">
        <v>-173.01</v>
      </c>
      <c r="J90" s="116">
        <v>-400.99</v>
      </c>
      <c r="K90" s="116">
        <v>-47.21</v>
      </c>
      <c r="L90" s="116">
        <v>-182.71</v>
      </c>
      <c r="M90" s="116">
        <v>-41.47</v>
      </c>
      <c r="N90" s="116">
        <v>1758.42</v>
      </c>
      <c r="O90" s="86"/>
      <c r="P90" s="86"/>
      <c r="Q90" s="86"/>
      <c r="R90" s="86"/>
      <c r="S90" s="86"/>
      <c r="T90" s="86"/>
      <c r="U90" s="86"/>
      <c r="V90" s="86"/>
      <c r="W90" s="86"/>
      <c r="X90" s="86"/>
    </row>
    <row r="91" spans="1:24" s="87" customFormat="1" ht="15" customHeight="1">
      <c r="A91" s="69">
        <f>IF(B91&lt;&gt;"",COUNTA($B$20:B91),"")</f>
        <v>71</v>
      </c>
      <c r="B91" s="78" t="s">
        <v>105</v>
      </c>
      <c r="C91" s="114">
        <v>149.63999999999999</v>
      </c>
      <c r="D91" s="114">
        <v>1.9</v>
      </c>
      <c r="E91" s="114">
        <v>0</v>
      </c>
      <c r="F91" s="114">
        <v>33.340000000000003</v>
      </c>
      <c r="G91" s="114">
        <v>0</v>
      </c>
      <c r="H91" s="114">
        <v>10.44</v>
      </c>
      <c r="I91" s="114">
        <v>0</v>
      </c>
      <c r="J91" s="114">
        <v>10.44</v>
      </c>
      <c r="K91" s="114">
        <v>0</v>
      </c>
      <c r="L91" s="114">
        <v>2.93</v>
      </c>
      <c r="M91" s="114">
        <v>0.5</v>
      </c>
      <c r="N91" s="114">
        <v>100.53</v>
      </c>
      <c r="O91" s="86"/>
      <c r="P91" s="86"/>
      <c r="Q91" s="86"/>
      <c r="R91" s="86"/>
      <c r="S91" s="86"/>
      <c r="T91" s="86"/>
      <c r="U91" s="86"/>
      <c r="V91" s="86"/>
      <c r="W91" s="86"/>
      <c r="X91" s="86"/>
    </row>
    <row r="92" spans="1:24" ht="11.1" customHeight="1">
      <c r="A92" s="69">
        <f>IF(B92&lt;&gt;"",COUNTA($B$20:B92),"")</f>
        <v>72</v>
      </c>
      <c r="B92" s="78" t="s">
        <v>106</v>
      </c>
      <c r="C92" s="114">
        <v>87.51</v>
      </c>
      <c r="D92" s="114">
        <v>4.42</v>
      </c>
      <c r="E92" s="114">
        <v>0.53</v>
      </c>
      <c r="F92" s="114">
        <v>2.78</v>
      </c>
      <c r="G92" s="114">
        <v>0.31</v>
      </c>
      <c r="H92" s="114">
        <v>4.34</v>
      </c>
      <c r="I92" s="114">
        <v>0.44</v>
      </c>
      <c r="J92" s="114">
        <v>3.9</v>
      </c>
      <c r="K92" s="114">
        <v>1.2</v>
      </c>
      <c r="L92" s="114">
        <v>5.73</v>
      </c>
      <c r="M92" s="114">
        <v>0.43</v>
      </c>
      <c r="N92" s="114">
        <v>67.77</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X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77</v>
      </c>
      <c r="B1" s="219"/>
      <c r="C1" s="220"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I1" s="220"/>
      <c r="J1" s="220"/>
      <c r="K1" s="220"/>
      <c r="L1" s="220"/>
      <c r="M1" s="220"/>
      <c r="N1" s="221"/>
    </row>
    <row r="2" spans="1:14" s="74" customFormat="1" ht="15" customHeight="1">
      <c r="A2" s="218" t="s">
        <v>58</v>
      </c>
      <c r="B2" s="219"/>
      <c r="C2" s="220" t="s">
        <v>75</v>
      </c>
      <c r="D2" s="220"/>
      <c r="E2" s="220"/>
      <c r="F2" s="220"/>
      <c r="G2" s="221"/>
      <c r="H2" s="222" t="s">
        <v>75</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4" ht="11.45" customHeight="1">
      <c r="A17" s="206"/>
      <c r="B17" s="207"/>
      <c r="C17" s="260"/>
      <c r="D17" s="157">
        <v>11</v>
      </c>
      <c r="E17" s="157">
        <v>12</v>
      </c>
      <c r="F17" s="157" t="s">
        <v>109</v>
      </c>
      <c r="G17" s="158" t="s">
        <v>110</v>
      </c>
      <c r="H17" s="159">
        <v>3</v>
      </c>
      <c r="I17" s="157" t="s">
        <v>113</v>
      </c>
      <c r="J17" s="157">
        <v>36</v>
      </c>
      <c r="K17" s="157">
        <v>4</v>
      </c>
      <c r="L17" s="157" t="s">
        <v>114</v>
      </c>
      <c r="M17" s="157" t="s">
        <v>123</v>
      </c>
      <c r="N17" s="75">
        <v>6</v>
      </c>
    </row>
    <row r="18" spans="1:24"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4"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row>
    <row r="20" spans="1:24" s="71" customFormat="1" ht="11.1" customHeight="1">
      <c r="A20" s="69">
        <f>IF(B20&lt;&gt;"",COUNTA($B$20:B20),"")</f>
        <v>1</v>
      </c>
      <c r="B20" s="78" t="s">
        <v>78</v>
      </c>
      <c r="C20" s="111">
        <v>184706</v>
      </c>
      <c r="D20" s="111">
        <v>76956</v>
      </c>
      <c r="E20" s="111">
        <v>29706</v>
      </c>
      <c r="F20" s="111">
        <v>7298</v>
      </c>
      <c r="G20" s="111">
        <v>9198</v>
      </c>
      <c r="H20" s="111">
        <v>27506</v>
      </c>
      <c r="I20" s="111">
        <v>10873</v>
      </c>
      <c r="J20" s="111">
        <v>16633</v>
      </c>
      <c r="K20" s="111">
        <v>5597</v>
      </c>
      <c r="L20" s="111">
        <v>18358</v>
      </c>
      <c r="M20" s="111">
        <v>10087</v>
      </c>
      <c r="N20" s="111">
        <v>0</v>
      </c>
      <c r="O20" s="85"/>
      <c r="P20" s="85"/>
      <c r="Q20" s="85"/>
      <c r="R20" s="85"/>
      <c r="S20" s="85"/>
      <c r="T20" s="85"/>
      <c r="U20" s="85"/>
      <c r="V20" s="85"/>
      <c r="W20" s="85"/>
      <c r="X20" s="85"/>
    </row>
    <row r="21" spans="1:24" s="71" customFormat="1" ht="11.1" customHeight="1">
      <c r="A21" s="69">
        <f>IF(B21&lt;&gt;"",COUNTA($B$20:B21),"")</f>
        <v>2</v>
      </c>
      <c r="B21" s="78" t="s">
        <v>79</v>
      </c>
      <c r="C21" s="111">
        <v>133250</v>
      </c>
      <c r="D21" s="111">
        <v>23429</v>
      </c>
      <c r="E21" s="111">
        <v>9767</v>
      </c>
      <c r="F21" s="111">
        <v>31727</v>
      </c>
      <c r="G21" s="111">
        <v>2781</v>
      </c>
      <c r="H21" s="111">
        <v>9769</v>
      </c>
      <c r="I21" s="111">
        <v>7236</v>
      </c>
      <c r="J21" s="111">
        <v>2532</v>
      </c>
      <c r="K21" s="111">
        <v>3073</v>
      </c>
      <c r="L21" s="111">
        <v>25029</v>
      </c>
      <c r="M21" s="111">
        <v>27675</v>
      </c>
      <c r="N21" s="111">
        <v>0</v>
      </c>
      <c r="O21" s="85"/>
      <c r="P21" s="85"/>
      <c r="Q21" s="85"/>
      <c r="R21" s="85"/>
      <c r="S21" s="85"/>
      <c r="T21" s="85"/>
      <c r="U21" s="85"/>
      <c r="V21" s="85"/>
      <c r="W21" s="85"/>
      <c r="X21" s="85"/>
    </row>
    <row r="22" spans="1:24" s="71" customFormat="1" ht="21.6" customHeight="1">
      <c r="A22" s="69">
        <f>IF(B22&lt;&gt;"",COUNTA($B$20:B22),"")</f>
        <v>3</v>
      </c>
      <c r="B22" s="79" t="s">
        <v>638</v>
      </c>
      <c r="C22" s="111">
        <v>192337</v>
      </c>
      <c r="D22" s="111">
        <v>0</v>
      </c>
      <c r="E22" s="111">
        <v>0</v>
      </c>
      <c r="F22" s="111">
        <v>0</v>
      </c>
      <c r="G22" s="111">
        <v>0</v>
      </c>
      <c r="H22" s="111">
        <v>192337</v>
      </c>
      <c r="I22" s="111">
        <v>151290</v>
      </c>
      <c r="J22" s="111">
        <v>41047</v>
      </c>
      <c r="K22" s="111">
        <v>0</v>
      </c>
      <c r="L22" s="111">
        <v>0</v>
      </c>
      <c r="M22" s="111">
        <v>0</v>
      </c>
      <c r="N22" s="111">
        <v>0</v>
      </c>
      <c r="O22" s="85"/>
      <c r="P22" s="85"/>
      <c r="Q22" s="85"/>
      <c r="R22" s="85"/>
      <c r="S22" s="85"/>
      <c r="T22" s="85"/>
      <c r="U22" s="85"/>
      <c r="V22" s="85"/>
      <c r="W22" s="85"/>
      <c r="X22" s="85"/>
    </row>
    <row r="23" spans="1:24" s="71" customFormat="1" ht="11.1" customHeight="1">
      <c r="A23" s="69">
        <f>IF(B23&lt;&gt;"",COUNTA($B$20:B23),"")</f>
        <v>4</v>
      </c>
      <c r="B23" s="78" t="s">
        <v>80</v>
      </c>
      <c r="C23" s="111">
        <v>2462</v>
      </c>
      <c r="D23" s="111">
        <v>201</v>
      </c>
      <c r="E23" s="111">
        <v>19</v>
      </c>
      <c r="F23" s="111">
        <v>26</v>
      </c>
      <c r="G23" s="111">
        <v>0</v>
      </c>
      <c r="H23" s="111">
        <v>4</v>
      </c>
      <c r="I23" s="111">
        <v>0</v>
      </c>
      <c r="J23" s="111">
        <v>4</v>
      </c>
      <c r="K23" s="111">
        <v>2</v>
      </c>
      <c r="L23" s="111">
        <v>199</v>
      </c>
      <c r="M23" s="111">
        <v>60</v>
      </c>
      <c r="N23" s="111">
        <v>1951</v>
      </c>
      <c r="O23" s="85"/>
      <c r="P23" s="85"/>
      <c r="Q23" s="85"/>
      <c r="R23" s="85"/>
      <c r="S23" s="85"/>
      <c r="T23" s="85"/>
      <c r="U23" s="85"/>
      <c r="V23" s="85"/>
      <c r="W23" s="85"/>
      <c r="X23" s="85"/>
    </row>
    <row r="24" spans="1:24" s="71" customFormat="1" ht="11.1" customHeight="1">
      <c r="A24" s="69">
        <f>IF(B24&lt;&gt;"",COUNTA($B$20:B24),"")</f>
        <v>5</v>
      </c>
      <c r="B24" s="78" t="s">
        <v>81</v>
      </c>
      <c r="C24" s="111">
        <v>384001</v>
      </c>
      <c r="D24" s="111">
        <v>24530</v>
      </c>
      <c r="E24" s="111">
        <v>9455</v>
      </c>
      <c r="F24" s="111">
        <v>21482</v>
      </c>
      <c r="G24" s="111">
        <v>16383</v>
      </c>
      <c r="H24" s="111">
        <v>145532</v>
      </c>
      <c r="I24" s="111">
        <v>6964</v>
      </c>
      <c r="J24" s="111">
        <v>138567</v>
      </c>
      <c r="K24" s="111">
        <v>5014</v>
      </c>
      <c r="L24" s="111">
        <v>10804</v>
      </c>
      <c r="M24" s="111">
        <v>12627</v>
      </c>
      <c r="N24" s="111">
        <v>138175</v>
      </c>
      <c r="O24" s="85"/>
      <c r="P24" s="85"/>
      <c r="Q24" s="85"/>
      <c r="R24" s="85"/>
      <c r="S24" s="85"/>
      <c r="T24" s="85"/>
      <c r="U24" s="85"/>
      <c r="V24" s="85"/>
      <c r="W24" s="85"/>
      <c r="X24" s="85"/>
    </row>
    <row r="25" spans="1:24" s="71" customFormat="1" ht="11.1" customHeight="1">
      <c r="A25" s="69">
        <f>IF(B25&lt;&gt;"",COUNTA($B$20:B25),"")</f>
        <v>6</v>
      </c>
      <c r="B25" s="78" t="s">
        <v>82</v>
      </c>
      <c r="C25" s="111">
        <v>196248</v>
      </c>
      <c r="D25" s="111">
        <v>14774</v>
      </c>
      <c r="E25" s="111">
        <v>221</v>
      </c>
      <c r="F25" s="111">
        <v>10582</v>
      </c>
      <c r="G25" s="111">
        <v>14</v>
      </c>
      <c r="H25" s="111">
        <v>32851</v>
      </c>
      <c r="I25" s="111">
        <v>3</v>
      </c>
      <c r="J25" s="111">
        <v>32848</v>
      </c>
      <c r="K25" s="111">
        <v>249</v>
      </c>
      <c r="L25" s="111">
        <v>890</v>
      </c>
      <c r="M25" s="111">
        <v>80</v>
      </c>
      <c r="N25" s="111">
        <v>136588</v>
      </c>
      <c r="O25" s="85"/>
      <c r="P25" s="85"/>
      <c r="Q25" s="85"/>
      <c r="R25" s="85"/>
      <c r="S25" s="85"/>
      <c r="T25" s="85"/>
      <c r="U25" s="85"/>
      <c r="V25" s="85"/>
      <c r="W25" s="85"/>
      <c r="X25" s="85"/>
    </row>
    <row r="26" spans="1:24" s="71" customFormat="1" ht="18.95" customHeight="1">
      <c r="A26" s="70">
        <f>IF(B26&lt;&gt;"",COUNTA($B$20:B26),"")</f>
        <v>7</v>
      </c>
      <c r="B26" s="80" t="s">
        <v>83</v>
      </c>
      <c r="C26" s="113">
        <v>700509</v>
      </c>
      <c r="D26" s="113">
        <v>110342</v>
      </c>
      <c r="E26" s="113">
        <v>48725</v>
      </c>
      <c r="F26" s="113">
        <v>49951</v>
      </c>
      <c r="G26" s="113">
        <v>28349</v>
      </c>
      <c r="H26" s="113">
        <v>342296</v>
      </c>
      <c r="I26" s="113">
        <v>176360</v>
      </c>
      <c r="J26" s="113">
        <v>165936</v>
      </c>
      <c r="K26" s="113">
        <v>13437</v>
      </c>
      <c r="L26" s="113">
        <v>53501</v>
      </c>
      <c r="M26" s="113">
        <v>50370</v>
      </c>
      <c r="N26" s="113">
        <v>3538</v>
      </c>
      <c r="O26" s="85"/>
      <c r="P26" s="85"/>
      <c r="Q26" s="85"/>
      <c r="R26" s="85"/>
      <c r="S26" s="85"/>
      <c r="T26" s="85"/>
      <c r="U26" s="85"/>
      <c r="V26" s="85"/>
      <c r="W26" s="85"/>
      <c r="X26" s="85"/>
    </row>
    <row r="27" spans="1:24" s="71" customFormat="1" ht="21.6" customHeight="1">
      <c r="A27" s="69">
        <f>IF(B27&lt;&gt;"",COUNTA($B$20:B27),"")</f>
        <v>8</v>
      </c>
      <c r="B27" s="79" t="s">
        <v>84</v>
      </c>
      <c r="C27" s="111">
        <v>103761</v>
      </c>
      <c r="D27" s="111">
        <v>8346</v>
      </c>
      <c r="E27" s="111">
        <v>7619</v>
      </c>
      <c r="F27" s="111">
        <v>10197</v>
      </c>
      <c r="G27" s="111">
        <v>1315</v>
      </c>
      <c r="H27" s="111">
        <v>7949</v>
      </c>
      <c r="I27" s="111">
        <v>0</v>
      </c>
      <c r="J27" s="111">
        <v>7949</v>
      </c>
      <c r="K27" s="111">
        <v>7221</v>
      </c>
      <c r="L27" s="111">
        <v>43056</v>
      </c>
      <c r="M27" s="111">
        <v>18058</v>
      </c>
      <c r="N27" s="111">
        <v>0</v>
      </c>
      <c r="O27" s="85"/>
      <c r="P27" s="85"/>
      <c r="Q27" s="85"/>
      <c r="R27" s="85"/>
      <c r="S27" s="85"/>
      <c r="T27" s="85"/>
      <c r="U27" s="85"/>
      <c r="V27" s="85"/>
      <c r="W27" s="85"/>
      <c r="X27" s="85"/>
    </row>
    <row r="28" spans="1:24" s="71" customFormat="1" ht="11.1" customHeight="1">
      <c r="A28" s="69">
        <f>IF(B28&lt;&gt;"",COUNTA($B$20:B28),"")</f>
        <v>9</v>
      </c>
      <c r="B28" s="78" t="s">
        <v>85</v>
      </c>
      <c r="C28" s="111">
        <v>79144</v>
      </c>
      <c r="D28" s="111">
        <v>3908</v>
      </c>
      <c r="E28" s="111">
        <v>2555</v>
      </c>
      <c r="F28" s="111">
        <v>7885</v>
      </c>
      <c r="G28" s="111">
        <v>1089</v>
      </c>
      <c r="H28" s="111">
        <v>3835</v>
      </c>
      <c r="I28" s="111">
        <v>0</v>
      </c>
      <c r="J28" s="111">
        <v>3835</v>
      </c>
      <c r="K28" s="111">
        <v>7063</v>
      </c>
      <c r="L28" s="111">
        <v>35781</v>
      </c>
      <c r="M28" s="111">
        <v>17028</v>
      </c>
      <c r="N28" s="111">
        <v>0</v>
      </c>
      <c r="O28" s="85"/>
      <c r="P28" s="85"/>
      <c r="Q28" s="85"/>
      <c r="R28" s="85"/>
      <c r="S28" s="85"/>
      <c r="T28" s="85"/>
      <c r="U28" s="85"/>
      <c r="V28" s="85"/>
      <c r="W28" s="85"/>
      <c r="X28" s="85"/>
    </row>
    <row r="29" spans="1:24"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row>
    <row r="30" spans="1:24" s="71" customFormat="1" ht="11.1" customHeight="1">
      <c r="A30" s="69">
        <f>IF(B30&lt;&gt;"",COUNTA($B$20:B30),"")</f>
        <v>11</v>
      </c>
      <c r="B30" s="78" t="s">
        <v>87</v>
      </c>
      <c r="C30" s="111">
        <v>31317</v>
      </c>
      <c r="D30" s="111">
        <v>0</v>
      </c>
      <c r="E30" s="111">
        <v>83</v>
      </c>
      <c r="F30" s="111">
        <v>82</v>
      </c>
      <c r="G30" s="111">
        <v>1</v>
      </c>
      <c r="H30" s="111">
        <v>279</v>
      </c>
      <c r="I30" s="111">
        <v>0</v>
      </c>
      <c r="J30" s="111">
        <v>279</v>
      </c>
      <c r="K30" s="111">
        <v>138</v>
      </c>
      <c r="L30" s="111">
        <v>301</v>
      </c>
      <c r="M30" s="111">
        <v>30423</v>
      </c>
      <c r="N30" s="111">
        <v>11</v>
      </c>
      <c r="O30" s="85"/>
      <c r="P30" s="85"/>
      <c r="Q30" s="85"/>
      <c r="R30" s="85"/>
      <c r="S30" s="85"/>
      <c r="T30" s="85"/>
      <c r="U30" s="85"/>
      <c r="V30" s="85"/>
      <c r="W30" s="85"/>
      <c r="X30" s="85"/>
    </row>
    <row r="31" spans="1:24" s="71" customFormat="1" ht="11.1" customHeight="1">
      <c r="A31" s="69">
        <f>IF(B31&lt;&gt;"",COUNTA($B$20:B31),"")</f>
        <v>12</v>
      </c>
      <c r="B31" s="78" t="s">
        <v>82</v>
      </c>
      <c r="C31" s="111">
        <v>1138</v>
      </c>
      <c r="D31" s="111">
        <v>750</v>
      </c>
      <c r="E31" s="111">
        <v>247</v>
      </c>
      <c r="F31" s="111">
        <v>0</v>
      </c>
      <c r="G31" s="111">
        <v>15</v>
      </c>
      <c r="H31" s="111">
        <v>0</v>
      </c>
      <c r="I31" s="111">
        <v>0</v>
      </c>
      <c r="J31" s="111">
        <v>0</v>
      </c>
      <c r="K31" s="111">
        <v>0</v>
      </c>
      <c r="L31" s="111">
        <v>127</v>
      </c>
      <c r="M31" s="111">
        <v>0</v>
      </c>
      <c r="N31" s="111">
        <v>0</v>
      </c>
      <c r="O31" s="85"/>
      <c r="P31" s="85"/>
      <c r="Q31" s="85"/>
      <c r="R31" s="85"/>
      <c r="S31" s="85"/>
      <c r="T31" s="85"/>
      <c r="U31" s="85"/>
      <c r="V31" s="85"/>
      <c r="W31" s="85"/>
      <c r="X31" s="85"/>
    </row>
    <row r="32" spans="1:24" s="71" customFormat="1" ht="18.95" customHeight="1">
      <c r="A32" s="70">
        <f>IF(B32&lt;&gt;"",COUNTA($B$20:B32),"")</f>
        <v>13</v>
      </c>
      <c r="B32" s="80" t="s">
        <v>88</v>
      </c>
      <c r="C32" s="113">
        <v>133940</v>
      </c>
      <c r="D32" s="113">
        <v>7596</v>
      </c>
      <c r="E32" s="113">
        <v>7455</v>
      </c>
      <c r="F32" s="113">
        <v>10279</v>
      </c>
      <c r="G32" s="113">
        <v>1301</v>
      </c>
      <c r="H32" s="113">
        <v>8228</v>
      </c>
      <c r="I32" s="113">
        <v>0</v>
      </c>
      <c r="J32" s="113">
        <v>8228</v>
      </c>
      <c r="K32" s="113">
        <v>7358</v>
      </c>
      <c r="L32" s="113">
        <v>43230</v>
      </c>
      <c r="M32" s="113">
        <v>48481</v>
      </c>
      <c r="N32" s="113">
        <v>11</v>
      </c>
      <c r="O32" s="85"/>
      <c r="P32" s="85"/>
      <c r="Q32" s="85"/>
      <c r="R32" s="85"/>
      <c r="S32" s="85"/>
      <c r="T32" s="85"/>
      <c r="U32" s="85"/>
      <c r="V32" s="85"/>
      <c r="W32" s="85"/>
      <c r="X32" s="85"/>
    </row>
    <row r="33" spans="1:24" s="71" customFormat="1" ht="18.95" customHeight="1">
      <c r="A33" s="70">
        <f>IF(B33&lt;&gt;"",COUNTA($B$20:B33),"")</f>
        <v>14</v>
      </c>
      <c r="B33" s="80" t="s">
        <v>89</v>
      </c>
      <c r="C33" s="113">
        <v>834449</v>
      </c>
      <c r="D33" s="113">
        <v>117939</v>
      </c>
      <c r="E33" s="113">
        <v>56180</v>
      </c>
      <c r="F33" s="113">
        <v>60230</v>
      </c>
      <c r="G33" s="113">
        <v>29650</v>
      </c>
      <c r="H33" s="113">
        <v>350524</v>
      </c>
      <c r="I33" s="113">
        <v>176360</v>
      </c>
      <c r="J33" s="113">
        <v>174164</v>
      </c>
      <c r="K33" s="113">
        <v>20795</v>
      </c>
      <c r="L33" s="113">
        <v>96730</v>
      </c>
      <c r="M33" s="113">
        <v>98852</v>
      </c>
      <c r="N33" s="113">
        <v>3549</v>
      </c>
      <c r="O33" s="85"/>
      <c r="P33" s="85"/>
      <c r="Q33" s="85"/>
      <c r="R33" s="85"/>
      <c r="S33" s="85"/>
      <c r="T33" s="85"/>
      <c r="U33" s="85"/>
      <c r="V33" s="85"/>
      <c r="W33" s="85"/>
      <c r="X33" s="85"/>
    </row>
    <row r="34" spans="1:24" s="71" customFormat="1" ht="11.1" customHeight="1">
      <c r="A34" s="69">
        <f>IF(B34&lt;&gt;"",COUNTA($B$20:B34),"")</f>
        <v>15</v>
      </c>
      <c r="B34" s="78" t="s">
        <v>90</v>
      </c>
      <c r="C34" s="111">
        <v>190883</v>
      </c>
      <c r="D34" s="111">
        <v>0</v>
      </c>
      <c r="E34" s="111">
        <v>0</v>
      </c>
      <c r="F34" s="111">
        <v>0</v>
      </c>
      <c r="G34" s="111">
        <v>0</v>
      </c>
      <c r="H34" s="111">
        <v>0</v>
      </c>
      <c r="I34" s="111">
        <v>0</v>
      </c>
      <c r="J34" s="111">
        <v>0</v>
      </c>
      <c r="K34" s="111">
        <v>0</v>
      </c>
      <c r="L34" s="111">
        <v>0</v>
      </c>
      <c r="M34" s="111">
        <v>0</v>
      </c>
      <c r="N34" s="111">
        <v>190883</v>
      </c>
      <c r="O34" s="85"/>
      <c r="P34" s="85"/>
      <c r="Q34" s="85"/>
      <c r="R34" s="85"/>
      <c r="S34" s="85"/>
      <c r="T34" s="85"/>
      <c r="U34" s="85"/>
      <c r="V34" s="85"/>
      <c r="W34" s="85"/>
      <c r="X34" s="85"/>
    </row>
    <row r="35" spans="1:24" s="71" customFormat="1" ht="11.1" customHeight="1">
      <c r="A35" s="69">
        <f>IF(B35&lt;&gt;"",COUNTA($B$20:B35),"")</f>
        <v>16</v>
      </c>
      <c r="B35" s="78" t="s">
        <v>91</v>
      </c>
      <c r="C35" s="111">
        <v>62728</v>
      </c>
      <c r="D35" s="111">
        <v>0</v>
      </c>
      <c r="E35" s="111">
        <v>0</v>
      </c>
      <c r="F35" s="111">
        <v>0</v>
      </c>
      <c r="G35" s="111">
        <v>0</v>
      </c>
      <c r="H35" s="111">
        <v>0</v>
      </c>
      <c r="I35" s="111">
        <v>0</v>
      </c>
      <c r="J35" s="111">
        <v>0</v>
      </c>
      <c r="K35" s="111">
        <v>0</v>
      </c>
      <c r="L35" s="111">
        <v>0</v>
      </c>
      <c r="M35" s="111">
        <v>0</v>
      </c>
      <c r="N35" s="111">
        <v>62728</v>
      </c>
      <c r="O35" s="85"/>
      <c r="P35" s="85"/>
      <c r="Q35" s="85"/>
      <c r="R35" s="85"/>
      <c r="S35" s="85"/>
      <c r="T35" s="85"/>
      <c r="U35" s="85"/>
      <c r="V35" s="85"/>
      <c r="W35" s="85"/>
      <c r="X35" s="85"/>
    </row>
    <row r="36" spans="1:24" s="71" customFormat="1" ht="11.1" customHeight="1">
      <c r="A36" s="69">
        <f>IF(B36&lt;&gt;"",COUNTA($B$20:B36),"")</f>
        <v>17</v>
      </c>
      <c r="B36" s="78" t="s">
        <v>107</v>
      </c>
      <c r="C36" s="111">
        <v>77311</v>
      </c>
      <c r="D36" s="111">
        <v>0</v>
      </c>
      <c r="E36" s="111">
        <v>0</v>
      </c>
      <c r="F36" s="111">
        <v>0</v>
      </c>
      <c r="G36" s="111">
        <v>0</v>
      </c>
      <c r="H36" s="111">
        <v>0</v>
      </c>
      <c r="I36" s="111">
        <v>0</v>
      </c>
      <c r="J36" s="111">
        <v>0</v>
      </c>
      <c r="K36" s="111">
        <v>0</v>
      </c>
      <c r="L36" s="111">
        <v>0</v>
      </c>
      <c r="M36" s="111">
        <v>0</v>
      </c>
      <c r="N36" s="111">
        <v>77311</v>
      </c>
      <c r="O36" s="85"/>
      <c r="P36" s="85"/>
      <c r="Q36" s="85"/>
      <c r="R36" s="85"/>
      <c r="S36" s="85"/>
      <c r="T36" s="85"/>
      <c r="U36" s="85"/>
      <c r="V36" s="85"/>
      <c r="W36" s="85"/>
      <c r="X36" s="85"/>
    </row>
    <row r="37" spans="1:24" s="71" customFormat="1" ht="11.1" customHeight="1">
      <c r="A37" s="69">
        <f>IF(B37&lt;&gt;"",COUNTA($B$20:B37),"")</f>
        <v>18</v>
      </c>
      <c r="B37" s="78" t="s">
        <v>108</v>
      </c>
      <c r="C37" s="111">
        <v>29518</v>
      </c>
      <c r="D37" s="111">
        <v>0</v>
      </c>
      <c r="E37" s="111">
        <v>0</v>
      </c>
      <c r="F37" s="111">
        <v>0</v>
      </c>
      <c r="G37" s="111">
        <v>0</v>
      </c>
      <c r="H37" s="111">
        <v>0</v>
      </c>
      <c r="I37" s="111">
        <v>0</v>
      </c>
      <c r="J37" s="111">
        <v>0</v>
      </c>
      <c r="K37" s="111">
        <v>0</v>
      </c>
      <c r="L37" s="111">
        <v>0</v>
      </c>
      <c r="M37" s="111">
        <v>0</v>
      </c>
      <c r="N37" s="111">
        <v>29518</v>
      </c>
      <c r="O37" s="85"/>
      <c r="P37" s="85"/>
      <c r="Q37" s="85"/>
      <c r="R37" s="85"/>
      <c r="S37" s="85"/>
      <c r="T37" s="85"/>
      <c r="U37" s="85"/>
      <c r="V37" s="85"/>
      <c r="W37" s="85"/>
      <c r="X37" s="85"/>
    </row>
    <row r="38" spans="1:24" s="71" customFormat="1" ht="11.1" customHeight="1">
      <c r="A38" s="69">
        <f>IF(B38&lt;&gt;"",COUNTA($B$20:B38),"")</f>
        <v>19</v>
      </c>
      <c r="B38" s="78" t="s">
        <v>28</v>
      </c>
      <c r="C38" s="111">
        <v>160608</v>
      </c>
      <c r="D38" s="111">
        <v>0</v>
      </c>
      <c r="E38" s="111">
        <v>0</v>
      </c>
      <c r="F38" s="111">
        <v>0</v>
      </c>
      <c r="G38" s="111">
        <v>0</v>
      </c>
      <c r="H38" s="111">
        <v>0</v>
      </c>
      <c r="I38" s="111">
        <v>0</v>
      </c>
      <c r="J38" s="111">
        <v>0</v>
      </c>
      <c r="K38" s="111">
        <v>0</v>
      </c>
      <c r="L38" s="111">
        <v>0</v>
      </c>
      <c r="M38" s="111">
        <v>0</v>
      </c>
      <c r="N38" s="111">
        <v>160608</v>
      </c>
      <c r="O38" s="85"/>
      <c r="P38" s="85"/>
      <c r="Q38" s="85"/>
      <c r="R38" s="85"/>
      <c r="S38" s="85"/>
      <c r="T38" s="85"/>
      <c r="U38" s="85"/>
      <c r="V38" s="85"/>
      <c r="W38" s="85"/>
      <c r="X38" s="85"/>
    </row>
    <row r="39" spans="1:24" s="71" customFormat="1" ht="21.6" customHeight="1">
      <c r="A39" s="69">
        <f>IF(B39&lt;&gt;"",COUNTA($B$20:B39),"")</f>
        <v>20</v>
      </c>
      <c r="B39" s="79" t="s">
        <v>92</v>
      </c>
      <c r="C39" s="111">
        <v>76881</v>
      </c>
      <c r="D39" s="111">
        <v>0</v>
      </c>
      <c r="E39" s="111">
        <v>0</v>
      </c>
      <c r="F39" s="111">
        <v>0</v>
      </c>
      <c r="G39" s="111">
        <v>0</v>
      </c>
      <c r="H39" s="111">
        <v>0</v>
      </c>
      <c r="I39" s="111">
        <v>0</v>
      </c>
      <c r="J39" s="111">
        <v>0</v>
      </c>
      <c r="K39" s="111">
        <v>0</v>
      </c>
      <c r="L39" s="111">
        <v>0</v>
      </c>
      <c r="M39" s="111">
        <v>0</v>
      </c>
      <c r="N39" s="111">
        <v>76881</v>
      </c>
      <c r="O39" s="85"/>
      <c r="P39" s="85"/>
      <c r="Q39" s="85"/>
      <c r="R39" s="85"/>
      <c r="S39" s="85"/>
      <c r="T39" s="85"/>
      <c r="U39" s="85"/>
      <c r="V39" s="85"/>
      <c r="W39" s="85"/>
      <c r="X39" s="85"/>
    </row>
    <row r="40" spans="1:24" s="71" customFormat="1" ht="21.6" customHeight="1">
      <c r="A40" s="69">
        <f>IF(B40&lt;&gt;"",COUNTA($B$20:B40),"")</f>
        <v>21</v>
      </c>
      <c r="B40" s="79" t="s">
        <v>93</v>
      </c>
      <c r="C40" s="111">
        <v>149229</v>
      </c>
      <c r="D40" s="111">
        <v>605</v>
      </c>
      <c r="E40" s="111">
        <v>172</v>
      </c>
      <c r="F40" s="111">
        <v>796</v>
      </c>
      <c r="G40" s="111">
        <v>11175</v>
      </c>
      <c r="H40" s="111">
        <v>131829</v>
      </c>
      <c r="I40" s="111">
        <v>67620</v>
      </c>
      <c r="J40" s="111">
        <v>64209</v>
      </c>
      <c r="K40" s="111">
        <v>365</v>
      </c>
      <c r="L40" s="111">
        <v>2225</v>
      </c>
      <c r="M40" s="111">
        <v>2061</v>
      </c>
      <c r="N40" s="111">
        <v>0</v>
      </c>
      <c r="O40" s="85"/>
      <c r="P40" s="85"/>
      <c r="Q40" s="85"/>
      <c r="R40" s="85"/>
      <c r="S40" s="85"/>
      <c r="T40" s="85"/>
      <c r="U40" s="85"/>
      <c r="V40" s="85"/>
      <c r="W40" s="85"/>
      <c r="X40" s="85"/>
    </row>
    <row r="41" spans="1:24" s="71" customFormat="1" ht="21.6" customHeight="1">
      <c r="A41" s="69">
        <f>IF(B41&lt;&gt;"",COUNTA($B$20:B41),"")</f>
        <v>22</v>
      </c>
      <c r="B41" s="79" t="s">
        <v>94</v>
      </c>
      <c r="C41" s="111">
        <v>30027</v>
      </c>
      <c r="D41" s="111">
        <v>570</v>
      </c>
      <c r="E41" s="111">
        <v>20</v>
      </c>
      <c r="F41" s="111">
        <v>402</v>
      </c>
      <c r="G41" s="111">
        <v>620</v>
      </c>
      <c r="H41" s="111">
        <v>27712</v>
      </c>
      <c r="I41" s="111">
        <v>27409</v>
      </c>
      <c r="J41" s="111">
        <v>304</v>
      </c>
      <c r="K41" s="111">
        <v>73</v>
      </c>
      <c r="L41" s="111">
        <v>105</v>
      </c>
      <c r="M41" s="111">
        <v>526</v>
      </c>
      <c r="N41" s="111">
        <v>0</v>
      </c>
      <c r="O41" s="85"/>
      <c r="P41" s="85"/>
      <c r="Q41" s="85"/>
      <c r="R41" s="85"/>
      <c r="S41" s="85"/>
      <c r="T41" s="85"/>
      <c r="U41" s="85"/>
      <c r="V41" s="85"/>
      <c r="W41" s="85"/>
      <c r="X41" s="85"/>
    </row>
    <row r="42" spans="1:24" s="71" customFormat="1" ht="11.1" customHeight="1">
      <c r="A42" s="69">
        <f>IF(B42&lt;&gt;"",COUNTA($B$20:B42),"")</f>
        <v>23</v>
      </c>
      <c r="B42" s="78" t="s">
        <v>95</v>
      </c>
      <c r="C42" s="111">
        <v>49407</v>
      </c>
      <c r="D42" s="111">
        <v>321</v>
      </c>
      <c r="E42" s="111">
        <v>6140</v>
      </c>
      <c r="F42" s="111">
        <v>509</v>
      </c>
      <c r="G42" s="111">
        <v>1182</v>
      </c>
      <c r="H42" s="111">
        <v>287</v>
      </c>
      <c r="I42" s="111">
        <v>5</v>
      </c>
      <c r="J42" s="111">
        <v>281</v>
      </c>
      <c r="K42" s="111">
        <v>546</v>
      </c>
      <c r="L42" s="111">
        <v>9487</v>
      </c>
      <c r="M42" s="111">
        <v>30934</v>
      </c>
      <c r="N42" s="111">
        <v>0</v>
      </c>
      <c r="O42" s="85"/>
      <c r="P42" s="85"/>
      <c r="Q42" s="85"/>
      <c r="R42" s="85"/>
      <c r="S42" s="85"/>
      <c r="T42" s="85"/>
      <c r="U42" s="85"/>
      <c r="V42" s="85"/>
      <c r="W42" s="85"/>
      <c r="X42" s="85"/>
    </row>
    <row r="43" spans="1:24" s="71" customFormat="1" ht="11.1" customHeight="1">
      <c r="A43" s="69">
        <f>IF(B43&lt;&gt;"",COUNTA($B$20:B43),"")</f>
        <v>24</v>
      </c>
      <c r="B43" s="78" t="s">
        <v>96</v>
      </c>
      <c r="C43" s="111">
        <v>301423</v>
      </c>
      <c r="D43" s="111">
        <v>37186</v>
      </c>
      <c r="E43" s="111">
        <v>9695</v>
      </c>
      <c r="F43" s="111">
        <v>12105</v>
      </c>
      <c r="G43" s="111">
        <v>641</v>
      </c>
      <c r="H43" s="111">
        <v>73364</v>
      </c>
      <c r="I43" s="111">
        <v>35893</v>
      </c>
      <c r="J43" s="111">
        <v>37471</v>
      </c>
      <c r="K43" s="111">
        <v>1295</v>
      </c>
      <c r="L43" s="111">
        <v>8072</v>
      </c>
      <c r="M43" s="111">
        <v>13449</v>
      </c>
      <c r="N43" s="111">
        <v>145616</v>
      </c>
      <c r="O43" s="85"/>
      <c r="P43" s="85"/>
      <c r="Q43" s="85"/>
      <c r="R43" s="85"/>
      <c r="S43" s="85"/>
      <c r="T43" s="85"/>
      <c r="U43" s="85"/>
      <c r="V43" s="85"/>
      <c r="W43" s="85"/>
      <c r="X43" s="85"/>
    </row>
    <row r="44" spans="1:24" s="71" customFormat="1" ht="11.1" customHeight="1">
      <c r="A44" s="69">
        <f>IF(B44&lt;&gt;"",COUNTA($B$20:B44),"")</f>
        <v>25</v>
      </c>
      <c r="B44" s="78" t="s">
        <v>82</v>
      </c>
      <c r="C44" s="111">
        <v>196248</v>
      </c>
      <c r="D44" s="111">
        <v>14774</v>
      </c>
      <c r="E44" s="111">
        <v>221</v>
      </c>
      <c r="F44" s="111">
        <v>10582</v>
      </c>
      <c r="G44" s="111">
        <v>14</v>
      </c>
      <c r="H44" s="111">
        <v>32851</v>
      </c>
      <c r="I44" s="111">
        <v>3</v>
      </c>
      <c r="J44" s="111">
        <v>32848</v>
      </c>
      <c r="K44" s="111">
        <v>249</v>
      </c>
      <c r="L44" s="111">
        <v>890</v>
      </c>
      <c r="M44" s="111">
        <v>80</v>
      </c>
      <c r="N44" s="111">
        <v>136588</v>
      </c>
      <c r="O44" s="85"/>
      <c r="P44" s="85"/>
      <c r="Q44" s="85"/>
      <c r="R44" s="85"/>
      <c r="S44" s="85"/>
      <c r="T44" s="85"/>
      <c r="U44" s="85"/>
      <c r="V44" s="85"/>
      <c r="W44" s="85"/>
      <c r="X44" s="85"/>
    </row>
    <row r="45" spans="1:24" s="71" customFormat="1" ht="18.95" customHeight="1">
      <c r="A45" s="70">
        <f>IF(B45&lt;&gt;"",COUNTA($B$20:B45),"")</f>
        <v>26</v>
      </c>
      <c r="B45" s="80" t="s">
        <v>97</v>
      </c>
      <c r="C45" s="113">
        <v>762210</v>
      </c>
      <c r="D45" s="113">
        <v>23909</v>
      </c>
      <c r="E45" s="113">
        <v>15805</v>
      </c>
      <c r="F45" s="113">
        <v>3230</v>
      </c>
      <c r="G45" s="113">
        <v>13604</v>
      </c>
      <c r="H45" s="113">
        <v>200342</v>
      </c>
      <c r="I45" s="113">
        <v>130924</v>
      </c>
      <c r="J45" s="113">
        <v>69418</v>
      </c>
      <c r="K45" s="113">
        <v>2031</v>
      </c>
      <c r="L45" s="113">
        <v>18999</v>
      </c>
      <c r="M45" s="113">
        <v>46890</v>
      </c>
      <c r="N45" s="113">
        <v>437400</v>
      </c>
      <c r="O45" s="85"/>
      <c r="P45" s="85"/>
      <c r="Q45" s="85"/>
      <c r="R45" s="85"/>
      <c r="S45" s="85"/>
      <c r="T45" s="85"/>
      <c r="U45" s="85"/>
      <c r="V45" s="85"/>
      <c r="W45" s="85"/>
      <c r="X45" s="85"/>
    </row>
    <row r="46" spans="1:24" s="87" customFormat="1" ht="11.1" customHeight="1">
      <c r="A46" s="69">
        <f>IF(B46&lt;&gt;"",COUNTA($B$20:B46),"")</f>
        <v>27</v>
      </c>
      <c r="B46" s="78" t="s">
        <v>98</v>
      </c>
      <c r="C46" s="111">
        <v>81937</v>
      </c>
      <c r="D46" s="111">
        <v>886</v>
      </c>
      <c r="E46" s="111">
        <v>3353</v>
      </c>
      <c r="F46" s="111">
        <v>4693</v>
      </c>
      <c r="G46" s="111">
        <v>61</v>
      </c>
      <c r="H46" s="111">
        <v>6874</v>
      </c>
      <c r="I46" s="111">
        <v>0</v>
      </c>
      <c r="J46" s="111">
        <v>6874</v>
      </c>
      <c r="K46" s="111">
        <v>10073</v>
      </c>
      <c r="L46" s="111">
        <v>9843</v>
      </c>
      <c r="M46" s="111">
        <v>16847</v>
      </c>
      <c r="N46" s="111">
        <v>29306</v>
      </c>
      <c r="O46" s="86"/>
      <c r="P46" s="86"/>
      <c r="Q46" s="86"/>
      <c r="R46" s="86"/>
      <c r="S46" s="86"/>
      <c r="T46" s="86"/>
      <c r="U46" s="86"/>
      <c r="V46" s="86"/>
      <c r="W46" s="86"/>
      <c r="X46" s="86"/>
    </row>
    <row r="47" spans="1:24"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row>
    <row r="48" spans="1:24" s="87" customFormat="1" ht="11.1" customHeight="1">
      <c r="A48" s="69">
        <f>IF(B48&lt;&gt;"",COUNTA($B$20:B48),"")</f>
        <v>29</v>
      </c>
      <c r="B48" s="78" t="s">
        <v>100</v>
      </c>
      <c r="C48" s="111">
        <v>42839</v>
      </c>
      <c r="D48" s="111">
        <v>9798</v>
      </c>
      <c r="E48" s="111">
        <v>588</v>
      </c>
      <c r="F48" s="111">
        <v>2241</v>
      </c>
      <c r="G48" s="111">
        <v>151</v>
      </c>
      <c r="H48" s="111">
        <v>254</v>
      </c>
      <c r="I48" s="111">
        <v>0</v>
      </c>
      <c r="J48" s="111">
        <v>254</v>
      </c>
      <c r="K48" s="111">
        <v>180</v>
      </c>
      <c r="L48" s="111">
        <v>9563</v>
      </c>
      <c r="M48" s="111">
        <v>19878</v>
      </c>
      <c r="N48" s="111">
        <v>185</v>
      </c>
      <c r="O48" s="86"/>
      <c r="P48" s="86"/>
      <c r="Q48" s="86"/>
      <c r="R48" s="86"/>
      <c r="S48" s="86"/>
      <c r="T48" s="86"/>
      <c r="U48" s="86"/>
      <c r="V48" s="86"/>
      <c r="W48" s="86"/>
      <c r="X48" s="86"/>
    </row>
    <row r="49" spans="1:24" s="87" customFormat="1" ht="11.1" customHeight="1">
      <c r="A49" s="69">
        <f>IF(B49&lt;&gt;"",COUNTA($B$20:B49),"")</f>
        <v>30</v>
      </c>
      <c r="B49" s="78" t="s">
        <v>82</v>
      </c>
      <c r="C49" s="111">
        <v>1138</v>
      </c>
      <c r="D49" s="111">
        <v>750</v>
      </c>
      <c r="E49" s="111">
        <v>247</v>
      </c>
      <c r="F49" s="111">
        <v>0</v>
      </c>
      <c r="G49" s="111">
        <v>15</v>
      </c>
      <c r="H49" s="111">
        <v>0</v>
      </c>
      <c r="I49" s="111">
        <v>0</v>
      </c>
      <c r="J49" s="111">
        <v>0</v>
      </c>
      <c r="K49" s="111">
        <v>0</v>
      </c>
      <c r="L49" s="111">
        <v>127</v>
      </c>
      <c r="M49" s="111">
        <v>0</v>
      </c>
      <c r="N49" s="111">
        <v>0</v>
      </c>
      <c r="O49" s="86"/>
      <c r="P49" s="86"/>
      <c r="Q49" s="86"/>
      <c r="R49" s="86"/>
      <c r="S49" s="86"/>
      <c r="T49" s="86"/>
      <c r="U49" s="86"/>
      <c r="V49" s="86"/>
      <c r="W49" s="86"/>
      <c r="X49" s="86"/>
    </row>
    <row r="50" spans="1:24" s="71" customFormat="1" ht="18.95" customHeight="1">
      <c r="A50" s="70">
        <f>IF(B50&lt;&gt;"",COUNTA($B$20:B50),"")</f>
        <v>31</v>
      </c>
      <c r="B50" s="80" t="s">
        <v>101</v>
      </c>
      <c r="C50" s="113">
        <v>123638</v>
      </c>
      <c r="D50" s="113">
        <v>9935</v>
      </c>
      <c r="E50" s="113">
        <v>3694</v>
      </c>
      <c r="F50" s="113">
        <v>6935</v>
      </c>
      <c r="G50" s="113">
        <v>197</v>
      </c>
      <c r="H50" s="113">
        <v>7129</v>
      </c>
      <c r="I50" s="113">
        <v>0</v>
      </c>
      <c r="J50" s="113">
        <v>7129</v>
      </c>
      <c r="K50" s="113">
        <v>10254</v>
      </c>
      <c r="L50" s="113">
        <v>19278</v>
      </c>
      <c r="M50" s="113">
        <v>36726</v>
      </c>
      <c r="N50" s="113">
        <v>29490</v>
      </c>
      <c r="O50" s="85"/>
      <c r="P50" s="85"/>
      <c r="Q50" s="85"/>
      <c r="R50" s="85"/>
      <c r="S50" s="85"/>
      <c r="T50" s="85"/>
      <c r="U50" s="85"/>
      <c r="V50" s="85"/>
      <c r="W50" s="85"/>
      <c r="X50" s="85"/>
    </row>
    <row r="51" spans="1:24" s="71" customFormat="1" ht="18.95" customHeight="1">
      <c r="A51" s="70">
        <f>IF(B51&lt;&gt;"",COUNTA($B$20:B51),"")</f>
        <v>32</v>
      </c>
      <c r="B51" s="80" t="s">
        <v>102</v>
      </c>
      <c r="C51" s="113">
        <v>885847</v>
      </c>
      <c r="D51" s="113">
        <v>33844</v>
      </c>
      <c r="E51" s="113">
        <v>19500</v>
      </c>
      <c r="F51" s="113">
        <v>10165</v>
      </c>
      <c r="G51" s="113">
        <v>13801</v>
      </c>
      <c r="H51" s="113">
        <v>207470</v>
      </c>
      <c r="I51" s="113">
        <v>130924</v>
      </c>
      <c r="J51" s="113">
        <v>76547</v>
      </c>
      <c r="K51" s="113">
        <v>12284</v>
      </c>
      <c r="L51" s="113">
        <v>38278</v>
      </c>
      <c r="M51" s="113">
        <v>83616</v>
      </c>
      <c r="N51" s="113">
        <v>466890</v>
      </c>
      <c r="O51" s="85"/>
      <c r="P51" s="85"/>
      <c r="Q51" s="85"/>
      <c r="R51" s="85"/>
      <c r="S51" s="85"/>
      <c r="T51" s="85"/>
      <c r="U51" s="85"/>
      <c r="V51" s="85"/>
      <c r="W51" s="85"/>
      <c r="X51" s="85"/>
    </row>
    <row r="52" spans="1:24" s="71" customFormat="1" ht="18.95" customHeight="1">
      <c r="A52" s="70">
        <f>IF(B52&lt;&gt;"",COUNTA($B$20:B52),"")</f>
        <v>33</v>
      </c>
      <c r="B52" s="80" t="s">
        <v>103</v>
      </c>
      <c r="C52" s="113">
        <v>51398</v>
      </c>
      <c r="D52" s="113">
        <v>-84095</v>
      </c>
      <c r="E52" s="113">
        <v>-36680</v>
      </c>
      <c r="F52" s="113">
        <v>-50065</v>
      </c>
      <c r="G52" s="113">
        <v>-15849</v>
      </c>
      <c r="H52" s="113">
        <v>-143054</v>
      </c>
      <c r="I52" s="113">
        <v>-45437</v>
      </c>
      <c r="J52" s="113">
        <v>-97617</v>
      </c>
      <c r="K52" s="113">
        <v>-8511</v>
      </c>
      <c r="L52" s="113">
        <v>-58453</v>
      </c>
      <c r="M52" s="113">
        <v>-15236</v>
      </c>
      <c r="N52" s="113">
        <v>463341</v>
      </c>
      <c r="O52" s="85"/>
      <c r="P52" s="85"/>
      <c r="Q52" s="85"/>
      <c r="R52" s="85"/>
      <c r="S52" s="85"/>
      <c r="T52" s="85"/>
      <c r="U52" s="85"/>
      <c r="V52" s="85"/>
      <c r="W52" s="85"/>
      <c r="X52" s="85"/>
    </row>
    <row r="53" spans="1:24" s="87" customFormat="1" ht="24.95" customHeight="1">
      <c r="A53" s="69">
        <f>IF(B53&lt;&gt;"",COUNTA($B$20:B53),"")</f>
        <v>34</v>
      </c>
      <c r="B53" s="81" t="s">
        <v>104</v>
      </c>
      <c r="C53" s="112">
        <v>61700</v>
      </c>
      <c r="D53" s="112">
        <v>-86434</v>
      </c>
      <c r="E53" s="112">
        <v>-32920</v>
      </c>
      <c r="F53" s="112">
        <v>-46721</v>
      </c>
      <c r="G53" s="112">
        <v>-14745</v>
      </c>
      <c r="H53" s="112">
        <v>-141955</v>
      </c>
      <c r="I53" s="112">
        <v>-45437</v>
      </c>
      <c r="J53" s="112">
        <v>-96518</v>
      </c>
      <c r="K53" s="112">
        <v>-11406</v>
      </c>
      <c r="L53" s="112">
        <v>-34501</v>
      </c>
      <c r="M53" s="112">
        <v>-3480</v>
      </c>
      <c r="N53" s="112">
        <v>433862</v>
      </c>
      <c r="O53" s="86"/>
      <c r="P53" s="86"/>
      <c r="Q53" s="86"/>
      <c r="R53" s="86"/>
      <c r="S53" s="86"/>
      <c r="T53" s="86"/>
      <c r="U53" s="86"/>
      <c r="V53" s="86"/>
      <c r="W53" s="86"/>
      <c r="X53" s="86"/>
    </row>
    <row r="54" spans="1:24" s="87" customFormat="1" ht="15" customHeight="1">
      <c r="A54" s="69">
        <f>IF(B54&lt;&gt;"",COUNTA($B$20:B54),"")</f>
        <v>35</v>
      </c>
      <c r="B54" s="78" t="s">
        <v>105</v>
      </c>
      <c r="C54" s="111">
        <v>17128</v>
      </c>
      <c r="D54" s="111">
        <v>0</v>
      </c>
      <c r="E54" s="111">
        <v>1267</v>
      </c>
      <c r="F54" s="111">
        <v>0</v>
      </c>
      <c r="G54" s="111">
        <v>0</v>
      </c>
      <c r="H54" s="111">
        <v>442</v>
      </c>
      <c r="I54" s="111">
        <v>0</v>
      </c>
      <c r="J54" s="111">
        <v>442</v>
      </c>
      <c r="K54" s="111">
        <v>0</v>
      </c>
      <c r="L54" s="111">
        <v>892</v>
      </c>
      <c r="M54" s="111">
        <v>284</v>
      </c>
      <c r="N54" s="111">
        <v>14242</v>
      </c>
      <c r="O54" s="86"/>
      <c r="P54" s="86"/>
      <c r="Q54" s="86"/>
      <c r="R54" s="86"/>
      <c r="S54" s="86"/>
      <c r="T54" s="86"/>
      <c r="U54" s="86"/>
      <c r="V54" s="86"/>
      <c r="W54" s="86"/>
      <c r="X54" s="86"/>
    </row>
    <row r="55" spans="1:24" ht="11.1" customHeight="1">
      <c r="A55" s="69">
        <f>IF(B55&lt;&gt;"",COUNTA($B$20:B55),"")</f>
        <v>36</v>
      </c>
      <c r="B55" s="78" t="s">
        <v>106</v>
      </c>
      <c r="C55" s="111">
        <v>27993</v>
      </c>
      <c r="D55" s="111">
        <v>2113</v>
      </c>
      <c r="E55" s="111">
        <v>375</v>
      </c>
      <c r="F55" s="111">
        <v>569</v>
      </c>
      <c r="G55" s="111">
        <v>4</v>
      </c>
      <c r="H55" s="111">
        <v>67</v>
      </c>
      <c r="I55" s="111">
        <v>0</v>
      </c>
      <c r="J55" s="111">
        <v>67</v>
      </c>
      <c r="K55" s="111">
        <v>139</v>
      </c>
      <c r="L55" s="111">
        <v>1893</v>
      </c>
      <c r="M55" s="111">
        <v>294</v>
      </c>
      <c r="N55" s="111">
        <v>22539</v>
      </c>
    </row>
    <row r="56" spans="1:24"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4" s="71" customFormat="1" ht="11.1" customHeight="1">
      <c r="A57" s="69">
        <f>IF(B57&lt;&gt;"",COUNTA($B$20:B57),"")</f>
        <v>37</v>
      </c>
      <c r="B57" s="78" t="s">
        <v>78</v>
      </c>
      <c r="C57" s="114">
        <v>784.14</v>
      </c>
      <c r="D57" s="114">
        <v>326.70999999999998</v>
      </c>
      <c r="E57" s="114">
        <v>126.11</v>
      </c>
      <c r="F57" s="114">
        <v>30.98</v>
      </c>
      <c r="G57" s="114">
        <v>39.049999999999997</v>
      </c>
      <c r="H57" s="114">
        <v>116.77</v>
      </c>
      <c r="I57" s="114">
        <v>46.16</v>
      </c>
      <c r="J57" s="114">
        <v>70.61</v>
      </c>
      <c r="K57" s="114">
        <v>23.76</v>
      </c>
      <c r="L57" s="114">
        <v>77.930000000000007</v>
      </c>
      <c r="M57" s="114">
        <v>42.82</v>
      </c>
      <c r="N57" s="114">
        <v>0</v>
      </c>
      <c r="O57" s="85"/>
      <c r="P57" s="85"/>
      <c r="Q57" s="85"/>
      <c r="R57" s="85"/>
      <c r="S57" s="85"/>
      <c r="T57" s="85"/>
      <c r="U57" s="85"/>
      <c r="V57" s="85"/>
      <c r="W57" s="85"/>
      <c r="X57" s="85"/>
    </row>
    <row r="58" spans="1:24" s="71" customFormat="1" ht="11.1" customHeight="1">
      <c r="A58" s="69">
        <f>IF(B58&lt;&gt;"",COUNTA($B$20:B58),"")</f>
        <v>38</v>
      </c>
      <c r="B58" s="78" t="s">
        <v>79</v>
      </c>
      <c r="C58" s="114">
        <v>565.69000000000005</v>
      </c>
      <c r="D58" s="114">
        <v>99.46</v>
      </c>
      <c r="E58" s="114">
        <v>41.46</v>
      </c>
      <c r="F58" s="114">
        <v>134.69</v>
      </c>
      <c r="G58" s="114">
        <v>11.81</v>
      </c>
      <c r="H58" s="114">
        <v>41.47</v>
      </c>
      <c r="I58" s="114">
        <v>30.72</v>
      </c>
      <c r="J58" s="114">
        <v>10.75</v>
      </c>
      <c r="K58" s="114">
        <v>13.05</v>
      </c>
      <c r="L58" s="114">
        <v>106.26</v>
      </c>
      <c r="M58" s="114">
        <v>117.49</v>
      </c>
      <c r="N58" s="114">
        <v>0</v>
      </c>
      <c r="O58" s="85"/>
      <c r="P58" s="85"/>
      <c r="Q58" s="85"/>
      <c r="R58" s="85"/>
      <c r="S58" s="85"/>
      <c r="T58" s="85"/>
      <c r="U58" s="85"/>
      <c r="V58" s="85"/>
      <c r="W58" s="85"/>
      <c r="X58" s="85"/>
    </row>
    <row r="59" spans="1:24" s="71" customFormat="1" ht="21.6" customHeight="1">
      <c r="A59" s="69">
        <f>IF(B59&lt;&gt;"",COUNTA($B$20:B59),"")</f>
        <v>39</v>
      </c>
      <c r="B59" s="79" t="s">
        <v>638</v>
      </c>
      <c r="C59" s="114">
        <v>816.54</v>
      </c>
      <c r="D59" s="114">
        <v>0</v>
      </c>
      <c r="E59" s="114">
        <v>0</v>
      </c>
      <c r="F59" s="114">
        <v>0</v>
      </c>
      <c r="G59" s="114">
        <v>0</v>
      </c>
      <c r="H59" s="114">
        <v>816.54</v>
      </c>
      <c r="I59" s="114">
        <v>642.28</v>
      </c>
      <c r="J59" s="114">
        <v>174.26</v>
      </c>
      <c r="K59" s="114">
        <v>0</v>
      </c>
      <c r="L59" s="114">
        <v>0</v>
      </c>
      <c r="M59" s="114">
        <v>0</v>
      </c>
      <c r="N59" s="114">
        <v>0</v>
      </c>
      <c r="O59" s="85"/>
      <c r="P59" s="85"/>
      <c r="Q59" s="85"/>
      <c r="R59" s="85"/>
      <c r="S59" s="85"/>
      <c r="T59" s="85"/>
      <c r="U59" s="85"/>
      <c r="V59" s="85"/>
      <c r="W59" s="85"/>
      <c r="X59" s="85"/>
    </row>
    <row r="60" spans="1:24" s="71" customFormat="1" ht="11.1" customHeight="1">
      <c r="A60" s="69">
        <f>IF(B60&lt;&gt;"",COUNTA($B$20:B60),"")</f>
        <v>40</v>
      </c>
      <c r="B60" s="78" t="s">
        <v>80</v>
      </c>
      <c r="C60" s="114">
        <v>10.45</v>
      </c>
      <c r="D60" s="114">
        <v>0.85</v>
      </c>
      <c r="E60" s="114">
        <v>0.08</v>
      </c>
      <c r="F60" s="114">
        <v>0.11</v>
      </c>
      <c r="G60" s="114">
        <v>0</v>
      </c>
      <c r="H60" s="114">
        <v>0.02</v>
      </c>
      <c r="I60" s="114">
        <v>0</v>
      </c>
      <c r="J60" s="114">
        <v>0.02</v>
      </c>
      <c r="K60" s="114">
        <v>0.01</v>
      </c>
      <c r="L60" s="114">
        <v>0.85</v>
      </c>
      <c r="M60" s="114">
        <v>0.26</v>
      </c>
      <c r="N60" s="114">
        <v>8.2799999999999994</v>
      </c>
      <c r="O60" s="85"/>
      <c r="P60" s="85"/>
      <c r="Q60" s="85"/>
      <c r="R60" s="85"/>
      <c r="S60" s="85"/>
      <c r="T60" s="85"/>
      <c r="U60" s="85"/>
      <c r="V60" s="85"/>
      <c r="W60" s="85"/>
      <c r="X60" s="85"/>
    </row>
    <row r="61" spans="1:24" s="71" customFormat="1" ht="11.1" customHeight="1">
      <c r="A61" s="69">
        <f>IF(B61&lt;&gt;"",COUNTA($B$20:B61),"")</f>
        <v>41</v>
      </c>
      <c r="B61" s="78" t="s">
        <v>81</v>
      </c>
      <c r="C61" s="114">
        <v>1630.22</v>
      </c>
      <c r="D61" s="114">
        <v>104.14</v>
      </c>
      <c r="E61" s="114">
        <v>40.14</v>
      </c>
      <c r="F61" s="114">
        <v>91.2</v>
      </c>
      <c r="G61" s="114">
        <v>69.55</v>
      </c>
      <c r="H61" s="114">
        <v>617.83000000000004</v>
      </c>
      <c r="I61" s="114">
        <v>29.57</v>
      </c>
      <c r="J61" s="114">
        <v>588.27</v>
      </c>
      <c r="K61" s="114">
        <v>21.29</v>
      </c>
      <c r="L61" s="114">
        <v>45.87</v>
      </c>
      <c r="M61" s="114">
        <v>53.61</v>
      </c>
      <c r="N61" s="114">
        <v>586.6</v>
      </c>
      <c r="O61" s="85"/>
      <c r="P61" s="85"/>
      <c r="Q61" s="85"/>
      <c r="R61" s="85"/>
      <c r="S61" s="85"/>
      <c r="T61" s="85"/>
      <c r="U61" s="85"/>
      <c r="V61" s="85"/>
      <c r="W61" s="85"/>
      <c r="X61" s="85"/>
    </row>
    <row r="62" spans="1:24" s="71" customFormat="1" ht="11.1" customHeight="1">
      <c r="A62" s="69">
        <f>IF(B62&lt;&gt;"",COUNTA($B$20:B62),"")</f>
        <v>42</v>
      </c>
      <c r="B62" s="78" t="s">
        <v>82</v>
      </c>
      <c r="C62" s="114">
        <v>833.14</v>
      </c>
      <c r="D62" s="114">
        <v>62.72</v>
      </c>
      <c r="E62" s="114">
        <v>0.94</v>
      </c>
      <c r="F62" s="114">
        <v>44.92</v>
      </c>
      <c r="G62" s="114">
        <v>0.06</v>
      </c>
      <c r="H62" s="114">
        <v>139.46</v>
      </c>
      <c r="I62" s="114">
        <v>0.01</v>
      </c>
      <c r="J62" s="114">
        <v>139.44999999999999</v>
      </c>
      <c r="K62" s="114">
        <v>1.06</v>
      </c>
      <c r="L62" s="114">
        <v>3.78</v>
      </c>
      <c r="M62" s="114">
        <v>0.34</v>
      </c>
      <c r="N62" s="114">
        <v>579.86</v>
      </c>
      <c r="O62" s="85"/>
      <c r="P62" s="85"/>
      <c r="Q62" s="85"/>
      <c r="R62" s="85"/>
      <c r="S62" s="85"/>
      <c r="T62" s="85"/>
      <c r="U62" s="85"/>
      <c r="V62" s="85"/>
      <c r="W62" s="85"/>
      <c r="X62" s="85"/>
    </row>
    <row r="63" spans="1:24" s="71" customFormat="1" ht="18.95" customHeight="1">
      <c r="A63" s="70">
        <f>IF(B63&lt;&gt;"",COUNTA($B$20:B63),"")</f>
        <v>43</v>
      </c>
      <c r="B63" s="80" t="s">
        <v>83</v>
      </c>
      <c r="C63" s="115">
        <v>2973.91</v>
      </c>
      <c r="D63" s="115">
        <v>468.44</v>
      </c>
      <c r="E63" s="115">
        <v>206.85</v>
      </c>
      <c r="F63" s="115">
        <v>212.06</v>
      </c>
      <c r="G63" s="115">
        <v>120.35</v>
      </c>
      <c r="H63" s="115">
        <v>1453.17</v>
      </c>
      <c r="I63" s="115">
        <v>748.71</v>
      </c>
      <c r="J63" s="115">
        <v>704.46</v>
      </c>
      <c r="K63" s="115">
        <v>57.05</v>
      </c>
      <c r="L63" s="115">
        <v>227.13</v>
      </c>
      <c r="M63" s="115">
        <v>213.84</v>
      </c>
      <c r="N63" s="115">
        <v>15.02</v>
      </c>
      <c r="O63" s="85"/>
      <c r="P63" s="85"/>
      <c r="Q63" s="85"/>
      <c r="R63" s="85"/>
      <c r="S63" s="85"/>
      <c r="T63" s="85"/>
      <c r="U63" s="85"/>
      <c r="V63" s="85"/>
      <c r="W63" s="85"/>
      <c r="X63" s="85"/>
    </row>
    <row r="64" spans="1:24" s="71" customFormat="1" ht="21.6" customHeight="1">
      <c r="A64" s="69">
        <f>IF(B64&lt;&gt;"",COUNTA($B$20:B64),"")</f>
        <v>44</v>
      </c>
      <c r="B64" s="79" t="s">
        <v>84</v>
      </c>
      <c r="C64" s="114">
        <v>440.5</v>
      </c>
      <c r="D64" s="114">
        <v>35.43</v>
      </c>
      <c r="E64" s="114">
        <v>32.35</v>
      </c>
      <c r="F64" s="114">
        <v>43.29</v>
      </c>
      <c r="G64" s="114">
        <v>5.58</v>
      </c>
      <c r="H64" s="114">
        <v>33.74</v>
      </c>
      <c r="I64" s="114">
        <v>0</v>
      </c>
      <c r="J64" s="114">
        <v>33.74</v>
      </c>
      <c r="K64" s="114">
        <v>30.66</v>
      </c>
      <c r="L64" s="114">
        <v>182.79</v>
      </c>
      <c r="M64" s="114">
        <v>76.66</v>
      </c>
      <c r="N64" s="114">
        <v>0</v>
      </c>
      <c r="O64" s="85"/>
      <c r="P64" s="85"/>
      <c r="Q64" s="85"/>
      <c r="R64" s="85"/>
      <c r="S64" s="85"/>
      <c r="T64" s="85"/>
      <c r="U64" s="85"/>
      <c r="V64" s="85"/>
      <c r="W64" s="85"/>
      <c r="X64" s="85"/>
    </row>
    <row r="65" spans="1:24" s="71" customFormat="1" ht="11.1" customHeight="1">
      <c r="A65" s="69">
        <f>IF(B65&lt;&gt;"",COUNTA($B$20:B65),"")</f>
        <v>45</v>
      </c>
      <c r="B65" s="78" t="s">
        <v>85</v>
      </c>
      <c r="C65" s="114">
        <v>335.99</v>
      </c>
      <c r="D65" s="114">
        <v>16.59</v>
      </c>
      <c r="E65" s="114">
        <v>10.85</v>
      </c>
      <c r="F65" s="114">
        <v>33.479999999999997</v>
      </c>
      <c r="G65" s="114">
        <v>4.62</v>
      </c>
      <c r="H65" s="114">
        <v>16.28</v>
      </c>
      <c r="I65" s="114">
        <v>0</v>
      </c>
      <c r="J65" s="114">
        <v>16.28</v>
      </c>
      <c r="K65" s="114">
        <v>29.98</v>
      </c>
      <c r="L65" s="114">
        <v>151.9</v>
      </c>
      <c r="M65" s="114">
        <v>72.290000000000006</v>
      </c>
      <c r="N65" s="114">
        <v>0</v>
      </c>
      <c r="O65" s="85"/>
      <c r="P65" s="85"/>
      <c r="Q65" s="85"/>
      <c r="R65" s="85"/>
      <c r="S65" s="85"/>
      <c r="T65" s="85"/>
      <c r="U65" s="85"/>
      <c r="V65" s="85"/>
      <c r="W65" s="85"/>
      <c r="X65" s="85"/>
    </row>
    <row r="66" spans="1:24"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row>
    <row r="67" spans="1:24" s="71" customFormat="1" ht="11.1" customHeight="1">
      <c r="A67" s="69">
        <f>IF(B67&lt;&gt;"",COUNTA($B$20:B67),"")</f>
        <v>47</v>
      </c>
      <c r="B67" s="78" t="s">
        <v>87</v>
      </c>
      <c r="C67" s="114">
        <v>132.94999999999999</v>
      </c>
      <c r="D67" s="114">
        <v>0</v>
      </c>
      <c r="E67" s="114">
        <v>0.35</v>
      </c>
      <c r="F67" s="114">
        <v>0.35</v>
      </c>
      <c r="G67" s="114">
        <v>0</v>
      </c>
      <c r="H67" s="114">
        <v>1.18</v>
      </c>
      <c r="I67" s="114">
        <v>0</v>
      </c>
      <c r="J67" s="114">
        <v>1.18</v>
      </c>
      <c r="K67" s="114">
        <v>0.57999999999999996</v>
      </c>
      <c r="L67" s="114">
        <v>1.28</v>
      </c>
      <c r="M67" s="114">
        <v>129.16</v>
      </c>
      <c r="N67" s="114">
        <v>0.05</v>
      </c>
      <c r="O67" s="85"/>
      <c r="P67" s="85"/>
      <c r="Q67" s="85"/>
      <c r="R67" s="85"/>
      <c r="S67" s="85"/>
      <c r="T67" s="85"/>
      <c r="U67" s="85"/>
      <c r="V67" s="85"/>
      <c r="W67" s="85"/>
      <c r="X67" s="85"/>
    </row>
    <row r="68" spans="1:24" s="71" customFormat="1" ht="11.1" customHeight="1">
      <c r="A68" s="69">
        <f>IF(B68&lt;&gt;"",COUNTA($B$20:B68),"")</f>
        <v>48</v>
      </c>
      <c r="B68" s="78" t="s">
        <v>82</v>
      </c>
      <c r="C68" s="114">
        <v>4.83</v>
      </c>
      <c r="D68" s="114">
        <v>3.18</v>
      </c>
      <c r="E68" s="114">
        <v>1.05</v>
      </c>
      <c r="F68" s="114">
        <v>0</v>
      </c>
      <c r="G68" s="114">
        <v>0.06</v>
      </c>
      <c r="H68" s="114">
        <v>0</v>
      </c>
      <c r="I68" s="114">
        <v>0</v>
      </c>
      <c r="J68" s="114">
        <v>0</v>
      </c>
      <c r="K68" s="114">
        <v>0</v>
      </c>
      <c r="L68" s="114">
        <v>0.54</v>
      </c>
      <c r="M68" s="114">
        <v>0</v>
      </c>
      <c r="N68" s="114">
        <v>0</v>
      </c>
      <c r="O68" s="85"/>
      <c r="P68" s="85"/>
      <c r="Q68" s="85"/>
      <c r="R68" s="85"/>
      <c r="S68" s="85"/>
      <c r="T68" s="85"/>
      <c r="U68" s="85"/>
      <c r="V68" s="85"/>
      <c r="W68" s="85"/>
      <c r="X68" s="85"/>
    </row>
    <row r="69" spans="1:24" s="71" customFormat="1" ht="18.95" customHeight="1">
      <c r="A69" s="70">
        <f>IF(B69&lt;&gt;"",COUNTA($B$20:B69),"")</f>
        <v>49</v>
      </c>
      <c r="B69" s="80" t="s">
        <v>88</v>
      </c>
      <c r="C69" s="115">
        <v>568.62</v>
      </c>
      <c r="D69" s="115">
        <v>32.25</v>
      </c>
      <c r="E69" s="115">
        <v>31.65</v>
      </c>
      <c r="F69" s="115">
        <v>43.64</v>
      </c>
      <c r="G69" s="115">
        <v>5.52</v>
      </c>
      <c r="H69" s="115">
        <v>34.93</v>
      </c>
      <c r="I69" s="115">
        <v>0</v>
      </c>
      <c r="J69" s="115">
        <v>34.93</v>
      </c>
      <c r="K69" s="115">
        <v>31.24</v>
      </c>
      <c r="L69" s="115">
        <v>183.52</v>
      </c>
      <c r="M69" s="115">
        <v>205.82</v>
      </c>
      <c r="N69" s="115">
        <v>0.05</v>
      </c>
      <c r="O69" s="85"/>
      <c r="P69" s="85"/>
      <c r="Q69" s="85"/>
      <c r="R69" s="85"/>
      <c r="S69" s="85"/>
      <c r="T69" s="85"/>
      <c r="U69" s="85"/>
      <c r="V69" s="85"/>
      <c r="W69" s="85"/>
      <c r="X69" s="85"/>
    </row>
    <row r="70" spans="1:24" s="71" customFormat="1" ht="18.95" customHeight="1">
      <c r="A70" s="70">
        <f>IF(B70&lt;&gt;"",COUNTA($B$20:B70),"")</f>
        <v>50</v>
      </c>
      <c r="B70" s="80" t="s">
        <v>89</v>
      </c>
      <c r="C70" s="115">
        <v>3542.53</v>
      </c>
      <c r="D70" s="115">
        <v>500.69</v>
      </c>
      <c r="E70" s="115">
        <v>238.5</v>
      </c>
      <c r="F70" s="115">
        <v>255.7</v>
      </c>
      <c r="G70" s="115">
        <v>125.87</v>
      </c>
      <c r="H70" s="115">
        <v>1488.1</v>
      </c>
      <c r="I70" s="115">
        <v>748.71</v>
      </c>
      <c r="J70" s="115">
        <v>739.39</v>
      </c>
      <c r="K70" s="115">
        <v>88.28</v>
      </c>
      <c r="L70" s="115">
        <v>410.65</v>
      </c>
      <c r="M70" s="115">
        <v>419.66</v>
      </c>
      <c r="N70" s="115">
        <v>15.06</v>
      </c>
      <c r="O70" s="85"/>
      <c r="P70" s="85"/>
      <c r="Q70" s="85"/>
      <c r="R70" s="85"/>
      <c r="S70" s="85"/>
      <c r="T70" s="85"/>
      <c r="U70" s="85"/>
      <c r="V70" s="85"/>
      <c r="W70" s="85"/>
      <c r="X70" s="85"/>
    </row>
    <row r="71" spans="1:24" s="71" customFormat="1" ht="11.1" customHeight="1">
      <c r="A71" s="69">
        <f>IF(B71&lt;&gt;"",COUNTA($B$20:B71),"")</f>
        <v>51</v>
      </c>
      <c r="B71" s="78" t="s">
        <v>90</v>
      </c>
      <c r="C71" s="114">
        <v>810.36</v>
      </c>
      <c r="D71" s="114">
        <v>0</v>
      </c>
      <c r="E71" s="114">
        <v>0</v>
      </c>
      <c r="F71" s="114">
        <v>0</v>
      </c>
      <c r="G71" s="114">
        <v>0</v>
      </c>
      <c r="H71" s="114">
        <v>0</v>
      </c>
      <c r="I71" s="114">
        <v>0</v>
      </c>
      <c r="J71" s="114">
        <v>0</v>
      </c>
      <c r="K71" s="114">
        <v>0</v>
      </c>
      <c r="L71" s="114">
        <v>0</v>
      </c>
      <c r="M71" s="114">
        <v>0</v>
      </c>
      <c r="N71" s="114">
        <v>810.36</v>
      </c>
      <c r="O71" s="85"/>
      <c r="P71" s="85"/>
      <c r="Q71" s="85"/>
      <c r="R71" s="85"/>
      <c r="S71" s="85"/>
      <c r="T71" s="85"/>
      <c r="U71" s="85"/>
      <c r="V71" s="85"/>
      <c r="W71" s="85"/>
      <c r="X71" s="85"/>
    </row>
    <row r="72" spans="1:24" s="71" customFormat="1" ht="11.1" customHeight="1">
      <c r="A72" s="69">
        <f>IF(B72&lt;&gt;"",COUNTA($B$20:B72),"")</f>
        <v>52</v>
      </c>
      <c r="B72" s="78" t="s">
        <v>91</v>
      </c>
      <c r="C72" s="114">
        <v>266.3</v>
      </c>
      <c r="D72" s="114">
        <v>0</v>
      </c>
      <c r="E72" s="114">
        <v>0</v>
      </c>
      <c r="F72" s="114">
        <v>0</v>
      </c>
      <c r="G72" s="114">
        <v>0</v>
      </c>
      <c r="H72" s="114">
        <v>0</v>
      </c>
      <c r="I72" s="114">
        <v>0</v>
      </c>
      <c r="J72" s="114">
        <v>0</v>
      </c>
      <c r="K72" s="114">
        <v>0</v>
      </c>
      <c r="L72" s="114">
        <v>0</v>
      </c>
      <c r="M72" s="114">
        <v>0</v>
      </c>
      <c r="N72" s="114">
        <v>266.3</v>
      </c>
      <c r="O72" s="85"/>
      <c r="P72" s="85"/>
      <c r="Q72" s="85"/>
      <c r="R72" s="85"/>
      <c r="S72" s="85"/>
      <c r="T72" s="85"/>
      <c r="U72" s="85"/>
      <c r="V72" s="85"/>
      <c r="W72" s="85"/>
      <c r="X72" s="85"/>
    </row>
    <row r="73" spans="1:24" s="71" customFormat="1" ht="11.1" customHeight="1">
      <c r="A73" s="69">
        <f>IF(B73&lt;&gt;"",COUNTA($B$20:B73),"")</f>
        <v>53</v>
      </c>
      <c r="B73" s="78" t="s">
        <v>107</v>
      </c>
      <c r="C73" s="114">
        <v>328.21</v>
      </c>
      <c r="D73" s="114">
        <v>0</v>
      </c>
      <c r="E73" s="114">
        <v>0</v>
      </c>
      <c r="F73" s="114">
        <v>0</v>
      </c>
      <c r="G73" s="114">
        <v>0</v>
      </c>
      <c r="H73" s="114">
        <v>0</v>
      </c>
      <c r="I73" s="114">
        <v>0</v>
      </c>
      <c r="J73" s="114">
        <v>0</v>
      </c>
      <c r="K73" s="114">
        <v>0</v>
      </c>
      <c r="L73" s="114">
        <v>0</v>
      </c>
      <c r="M73" s="114">
        <v>0</v>
      </c>
      <c r="N73" s="114">
        <v>328.21</v>
      </c>
      <c r="O73" s="85"/>
      <c r="P73" s="85"/>
      <c r="Q73" s="85"/>
      <c r="R73" s="85"/>
      <c r="S73" s="85"/>
      <c r="T73" s="85"/>
      <c r="U73" s="85"/>
      <c r="V73" s="85"/>
      <c r="W73" s="85"/>
      <c r="X73" s="85"/>
    </row>
    <row r="74" spans="1:24" s="71" customFormat="1" ht="11.1" customHeight="1">
      <c r="A74" s="69">
        <f>IF(B74&lt;&gt;"",COUNTA($B$20:B74),"")</f>
        <v>54</v>
      </c>
      <c r="B74" s="78" t="s">
        <v>108</v>
      </c>
      <c r="C74" s="114">
        <v>125.31</v>
      </c>
      <c r="D74" s="114">
        <v>0</v>
      </c>
      <c r="E74" s="114">
        <v>0</v>
      </c>
      <c r="F74" s="114">
        <v>0</v>
      </c>
      <c r="G74" s="114">
        <v>0</v>
      </c>
      <c r="H74" s="114">
        <v>0</v>
      </c>
      <c r="I74" s="114">
        <v>0</v>
      </c>
      <c r="J74" s="114">
        <v>0</v>
      </c>
      <c r="K74" s="114">
        <v>0</v>
      </c>
      <c r="L74" s="114">
        <v>0</v>
      </c>
      <c r="M74" s="114">
        <v>0</v>
      </c>
      <c r="N74" s="114">
        <v>125.31</v>
      </c>
      <c r="O74" s="85"/>
      <c r="P74" s="85"/>
      <c r="Q74" s="85"/>
      <c r="R74" s="85"/>
      <c r="S74" s="85"/>
      <c r="T74" s="85"/>
      <c r="U74" s="85"/>
      <c r="V74" s="85"/>
      <c r="W74" s="85"/>
      <c r="X74" s="85"/>
    </row>
    <row r="75" spans="1:24" s="71" customFormat="1" ht="11.1" customHeight="1">
      <c r="A75" s="69">
        <f>IF(B75&lt;&gt;"",COUNTA($B$20:B75),"")</f>
        <v>55</v>
      </c>
      <c r="B75" s="78" t="s">
        <v>28</v>
      </c>
      <c r="C75" s="114">
        <v>681.84</v>
      </c>
      <c r="D75" s="114">
        <v>0</v>
      </c>
      <c r="E75" s="114">
        <v>0</v>
      </c>
      <c r="F75" s="114">
        <v>0</v>
      </c>
      <c r="G75" s="114">
        <v>0</v>
      </c>
      <c r="H75" s="114">
        <v>0</v>
      </c>
      <c r="I75" s="114">
        <v>0</v>
      </c>
      <c r="J75" s="114">
        <v>0</v>
      </c>
      <c r="K75" s="114">
        <v>0</v>
      </c>
      <c r="L75" s="114">
        <v>0</v>
      </c>
      <c r="M75" s="114">
        <v>0</v>
      </c>
      <c r="N75" s="114">
        <v>681.84</v>
      </c>
      <c r="O75" s="85"/>
      <c r="P75" s="85"/>
      <c r="Q75" s="85"/>
      <c r="R75" s="85"/>
      <c r="S75" s="85"/>
      <c r="T75" s="85"/>
      <c r="U75" s="85"/>
      <c r="V75" s="85"/>
      <c r="W75" s="85"/>
      <c r="X75" s="85"/>
    </row>
    <row r="76" spans="1:24" s="71" customFormat="1" ht="21.6" customHeight="1">
      <c r="A76" s="69">
        <f>IF(B76&lt;&gt;"",COUNTA($B$20:B76),"")</f>
        <v>56</v>
      </c>
      <c r="B76" s="79" t="s">
        <v>92</v>
      </c>
      <c r="C76" s="114">
        <v>326.39</v>
      </c>
      <c r="D76" s="114">
        <v>0</v>
      </c>
      <c r="E76" s="114">
        <v>0</v>
      </c>
      <c r="F76" s="114">
        <v>0</v>
      </c>
      <c r="G76" s="114">
        <v>0</v>
      </c>
      <c r="H76" s="114">
        <v>0</v>
      </c>
      <c r="I76" s="114">
        <v>0</v>
      </c>
      <c r="J76" s="114">
        <v>0</v>
      </c>
      <c r="K76" s="114">
        <v>0</v>
      </c>
      <c r="L76" s="114">
        <v>0</v>
      </c>
      <c r="M76" s="114">
        <v>0</v>
      </c>
      <c r="N76" s="114">
        <v>326.39</v>
      </c>
      <c r="O76" s="85"/>
      <c r="P76" s="85"/>
      <c r="Q76" s="85"/>
      <c r="R76" s="85"/>
      <c r="S76" s="85"/>
      <c r="T76" s="85"/>
      <c r="U76" s="85"/>
      <c r="V76" s="85"/>
      <c r="W76" s="85"/>
      <c r="X76" s="85"/>
    </row>
    <row r="77" spans="1:24" s="71" customFormat="1" ht="21.6" customHeight="1">
      <c r="A77" s="69">
        <f>IF(B77&lt;&gt;"",COUNTA($B$20:B77),"")</f>
        <v>57</v>
      </c>
      <c r="B77" s="79" t="s">
        <v>93</v>
      </c>
      <c r="C77" s="114">
        <v>633.53</v>
      </c>
      <c r="D77" s="114">
        <v>2.57</v>
      </c>
      <c r="E77" s="114">
        <v>0.73</v>
      </c>
      <c r="F77" s="114">
        <v>3.38</v>
      </c>
      <c r="G77" s="114">
        <v>47.44</v>
      </c>
      <c r="H77" s="114">
        <v>559.66</v>
      </c>
      <c r="I77" s="114">
        <v>287.07</v>
      </c>
      <c r="J77" s="114">
        <v>272.58999999999997</v>
      </c>
      <c r="K77" s="114">
        <v>1.55</v>
      </c>
      <c r="L77" s="114">
        <v>9.4499999999999993</v>
      </c>
      <c r="M77" s="114">
        <v>8.75</v>
      </c>
      <c r="N77" s="114">
        <v>0</v>
      </c>
      <c r="O77" s="85"/>
      <c r="P77" s="85"/>
      <c r="Q77" s="85"/>
      <c r="R77" s="85"/>
      <c r="S77" s="85"/>
      <c r="T77" s="85"/>
      <c r="U77" s="85"/>
      <c r="V77" s="85"/>
      <c r="W77" s="85"/>
      <c r="X77" s="85"/>
    </row>
    <row r="78" spans="1:24" s="71" customFormat="1" ht="21.6" customHeight="1">
      <c r="A78" s="69">
        <f>IF(B78&lt;&gt;"",COUNTA($B$20:B78),"")</f>
        <v>58</v>
      </c>
      <c r="B78" s="79" t="s">
        <v>94</v>
      </c>
      <c r="C78" s="114">
        <v>127.47</v>
      </c>
      <c r="D78" s="114">
        <v>2.42</v>
      </c>
      <c r="E78" s="114">
        <v>0.08</v>
      </c>
      <c r="F78" s="114">
        <v>1.71</v>
      </c>
      <c r="G78" s="114">
        <v>2.63</v>
      </c>
      <c r="H78" s="114">
        <v>117.65</v>
      </c>
      <c r="I78" s="114">
        <v>116.36</v>
      </c>
      <c r="J78" s="114">
        <v>1.29</v>
      </c>
      <c r="K78" s="114">
        <v>0.31</v>
      </c>
      <c r="L78" s="114">
        <v>0.44</v>
      </c>
      <c r="M78" s="114">
        <v>2.23</v>
      </c>
      <c r="N78" s="114">
        <v>0</v>
      </c>
      <c r="O78" s="85"/>
      <c r="P78" s="85"/>
      <c r="Q78" s="85"/>
      <c r="R78" s="85"/>
      <c r="S78" s="85"/>
      <c r="T78" s="85"/>
      <c r="U78" s="85"/>
      <c r="V78" s="85"/>
      <c r="W78" s="85"/>
      <c r="X78" s="85"/>
    </row>
    <row r="79" spans="1:24" s="71" customFormat="1" ht="11.1" customHeight="1">
      <c r="A79" s="69">
        <f>IF(B79&lt;&gt;"",COUNTA($B$20:B79),"")</f>
        <v>59</v>
      </c>
      <c r="B79" s="78" t="s">
        <v>95</v>
      </c>
      <c r="C79" s="114">
        <v>209.75</v>
      </c>
      <c r="D79" s="114">
        <v>1.36</v>
      </c>
      <c r="E79" s="114">
        <v>26.07</v>
      </c>
      <c r="F79" s="114">
        <v>2.16</v>
      </c>
      <c r="G79" s="114">
        <v>5.0199999999999996</v>
      </c>
      <c r="H79" s="114">
        <v>1.22</v>
      </c>
      <c r="I79" s="114">
        <v>0.02</v>
      </c>
      <c r="J79" s="114">
        <v>1.19</v>
      </c>
      <c r="K79" s="114">
        <v>2.3199999999999998</v>
      </c>
      <c r="L79" s="114">
        <v>40.28</v>
      </c>
      <c r="M79" s="114">
        <v>131.33000000000001</v>
      </c>
      <c r="N79" s="114">
        <v>0</v>
      </c>
      <c r="O79" s="85"/>
      <c r="P79" s="85"/>
      <c r="Q79" s="85"/>
      <c r="R79" s="85"/>
      <c r="S79" s="85"/>
      <c r="T79" s="85"/>
      <c r="U79" s="85"/>
      <c r="V79" s="85"/>
      <c r="W79" s="85"/>
      <c r="X79" s="85"/>
    </row>
    <row r="80" spans="1:24" s="71" customFormat="1" ht="11.1" customHeight="1">
      <c r="A80" s="69">
        <f>IF(B80&lt;&gt;"",COUNTA($B$20:B80),"")</f>
        <v>60</v>
      </c>
      <c r="B80" s="78" t="s">
        <v>96</v>
      </c>
      <c r="C80" s="114">
        <v>1279.6500000000001</v>
      </c>
      <c r="D80" s="114">
        <v>157.87</v>
      </c>
      <c r="E80" s="114">
        <v>41.16</v>
      </c>
      <c r="F80" s="114">
        <v>51.39</v>
      </c>
      <c r="G80" s="114">
        <v>2.72</v>
      </c>
      <c r="H80" s="114">
        <v>311.45999999999998</v>
      </c>
      <c r="I80" s="114">
        <v>152.38</v>
      </c>
      <c r="J80" s="114">
        <v>159.08000000000001</v>
      </c>
      <c r="K80" s="114">
        <v>5.5</v>
      </c>
      <c r="L80" s="114">
        <v>34.270000000000003</v>
      </c>
      <c r="M80" s="114">
        <v>57.09</v>
      </c>
      <c r="N80" s="114">
        <v>618.19000000000005</v>
      </c>
      <c r="O80" s="85"/>
      <c r="P80" s="85"/>
      <c r="Q80" s="85"/>
      <c r="R80" s="85"/>
      <c r="S80" s="85"/>
      <c r="T80" s="85"/>
      <c r="U80" s="85"/>
      <c r="V80" s="85"/>
      <c r="W80" s="85"/>
      <c r="X80" s="85"/>
    </row>
    <row r="81" spans="1:24" s="71" customFormat="1" ht="11.1" customHeight="1">
      <c r="A81" s="69">
        <f>IF(B81&lt;&gt;"",COUNTA($B$20:B81),"")</f>
        <v>61</v>
      </c>
      <c r="B81" s="78" t="s">
        <v>82</v>
      </c>
      <c r="C81" s="114">
        <v>833.14</v>
      </c>
      <c r="D81" s="114">
        <v>62.72</v>
      </c>
      <c r="E81" s="114">
        <v>0.94</v>
      </c>
      <c r="F81" s="114">
        <v>44.92</v>
      </c>
      <c r="G81" s="114">
        <v>0.06</v>
      </c>
      <c r="H81" s="114">
        <v>139.46</v>
      </c>
      <c r="I81" s="114">
        <v>0.01</v>
      </c>
      <c r="J81" s="114">
        <v>139.44999999999999</v>
      </c>
      <c r="K81" s="114">
        <v>1.06</v>
      </c>
      <c r="L81" s="114">
        <v>3.78</v>
      </c>
      <c r="M81" s="114">
        <v>0.34</v>
      </c>
      <c r="N81" s="114">
        <v>579.86</v>
      </c>
      <c r="O81" s="85"/>
      <c r="P81" s="85"/>
      <c r="Q81" s="85"/>
      <c r="R81" s="85"/>
      <c r="S81" s="85"/>
      <c r="T81" s="85"/>
      <c r="U81" s="85"/>
      <c r="V81" s="85"/>
      <c r="W81" s="85"/>
      <c r="X81" s="85"/>
    </row>
    <row r="82" spans="1:24" s="71" customFormat="1" ht="18.95" customHeight="1">
      <c r="A82" s="70">
        <f>IF(B82&lt;&gt;"",COUNTA($B$20:B82),"")</f>
        <v>62</v>
      </c>
      <c r="B82" s="80" t="s">
        <v>97</v>
      </c>
      <c r="C82" s="115">
        <v>3235.84</v>
      </c>
      <c r="D82" s="115">
        <v>101.5</v>
      </c>
      <c r="E82" s="115">
        <v>67.099999999999994</v>
      </c>
      <c r="F82" s="115">
        <v>13.71</v>
      </c>
      <c r="G82" s="115">
        <v>57.75</v>
      </c>
      <c r="H82" s="115">
        <v>850.52</v>
      </c>
      <c r="I82" s="115">
        <v>555.82000000000005</v>
      </c>
      <c r="J82" s="115">
        <v>294.7</v>
      </c>
      <c r="K82" s="115">
        <v>8.6199999999999992</v>
      </c>
      <c r="L82" s="115">
        <v>80.66</v>
      </c>
      <c r="M82" s="115">
        <v>199.06</v>
      </c>
      <c r="N82" s="115">
        <v>1856.91</v>
      </c>
      <c r="O82" s="85"/>
      <c r="P82" s="85"/>
      <c r="Q82" s="85"/>
      <c r="R82" s="85"/>
      <c r="S82" s="85"/>
      <c r="T82" s="85"/>
      <c r="U82" s="85"/>
      <c r="V82" s="85"/>
      <c r="W82" s="85"/>
      <c r="X82" s="85"/>
    </row>
    <row r="83" spans="1:24" s="87" customFormat="1" ht="11.1" customHeight="1">
      <c r="A83" s="69">
        <f>IF(B83&lt;&gt;"",COUNTA($B$20:B83),"")</f>
        <v>63</v>
      </c>
      <c r="B83" s="78" t="s">
        <v>98</v>
      </c>
      <c r="C83" s="114">
        <v>347.85</v>
      </c>
      <c r="D83" s="114">
        <v>3.76</v>
      </c>
      <c r="E83" s="114">
        <v>14.23</v>
      </c>
      <c r="F83" s="114">
        <v>19.93</v>
      </c>
      <c r="G83" s="114">
        <v>0.26</v>
      </c>
      <c r="H83" s="114">
        <v>29.18</v>
      </c>
      <c r="I83" s="114">
        <v>0</v>
      </c>
      <c r="J83" s="114">
        <v>29.18</v>
      </c>
      <c r="K83" s="114">
        <v>42.76</v>
      </c>
      <c r="L83" s="114">
        <v>41.79</v>
      </c>
      <c r="M83" s="114">
        <v>71.52</v>
      </c>
      <c r="N83" s="114">
        <v>124.41</v>
      </c>
      <c r="O83" s="86"/>
      <c r="P83" s="86"/>
      <c r="Q83" s="86"/>
      <c r="R83" s="86"/>
      <c r="S83" s="86"/>
      <c r="T83" s="86"/>
      <c r="U83" s="86"/>
      <c r="V83" s="86"/>
      <c r="W83" s="86"/>
      <c r="X83" s="86"/>
    </row>
    <row r="84" spans="1:24"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row>
    <row r="85" spans="1:24" s="87" customFormat="1" ht="11.1" customHeight="1">
      <c r="A85" s="69">
        <f>IF(B85&lt;&gt;"",COUNTA($B$20:B85),"")</f>
        <v>65</v>
      </c>
      <c r="B85" s="78" t="s">
        <v>100</v>
      </c>
      <c r="C85" s="114">
        <v>181.86</v>
      </c>
      <c r="D85" s="114">
        <v>41.6</v>
      </c>
      <c r="E85" s="114">
        <v>2.5</v>
      </c>
      <c r="F85" s="114">
        <v>9.52</v>
      </c>
      <c r="G85" s="114">
        <v>0.64</v>
      </c>
      <c r="H85" s="114">
        <v>1.08</v>
      </c>
      <c r="I85" s="114">
        <v>0</v>
      </c>
      <c r="J85" s="114">
        <v>1.08</v>
      </c>
      <c r="K85" s="114">
        <v>0.77</v>
      </c>
      <c r="L85" s="114">
        <v>40.6</v>
      </c>
      <c r="M85" s="114">
        <v>84.39</v>
      </c>
      <c r="N85" s="114">
        <v>0.78</v>
      </c>
      <c r="O85" s="86"/>
      <c r="P85" s="86"/>
      <c r="Q85" s="86"/>
      <c r="R85" s="86"/>
      <c r="S85" s="86"/>
      <c r="T85" s="86"/>
      <c r="U85" s="86"/>
      <c r="V85" s="86"/>
      <c r="W85" s="86"/>
      <c r="X85" s="86"/>
    </row>
    <row r="86" spans="1:24" s="87" customFormat="1" ht="11.1" customHeight="1">
      <c r="A86" s="69">
        <f>IF(B86&lt;&gt;"",COUNTA($B$20:B86),"")</f>
        <v>66</v>
      </c>
      <c r="B86" s="78" t="s">
        <v>82</v>
      </c>
      <c r="C86" s="114">
        <v>4.83</v>
      </c>
      <c r="D86" s="114">
        <v>3.18</v>
      </c>
      <c r="E86" s="114">
        <v>1.05</v>
      </c>
      <c r="F86" s="114">
        <v>0</v>
      </c>
      <c r="G86" s="114">
        <v>0.06</v>
      </c>
      <c r="H86" s="114">
        <v>0</v>
      </c>
      <c r="I86" s="114">
        <v>0</v>
      </c>
      <c r="J86" s="114">
        <v>0</v>
      </c>
      <c r="K86" s="114">
        <v>0</v>
      </c>
      <c r="L86" s="114">
        <v>0.54</v>
      </c>
      <c r="M86" s="114">
        <v>0</v>
      </c>
      <c r="N86" s="114">
        <v>0</v>
      </c>
      <c r="O86" s="86"/>
      <c r="P86" s="86"/>
      <c r="Q86" s="86"/>
      <c r="R86" s="86"/>
      <c r="S86" s="86"/>
      <c r="T86" s="86"/>
      <c r="U86" s="86"/>
      <c r="V86" s="86"/>
      <c r="W86" s="86"/>
      <c r="X86" s="86"/>
    </row>
    <row r="87" spans="1:24" s="71" customFormat="1" ht="18.95" customHeight="1">
      <c r="A87" s="70">
        <f>IF(B87&lt;&gt;"",COUNTA($B$20:B87),"")</f>
        <v>67</v>
      </c>
      <c r="B87" s="80" t="s">
        <v>101</v>
      </c>
      <c r="C87" s="115">
        <v>524.88</v>
      </c>
      <c r="D87" s="115">
        <v>42.18</v>
      </c>
      <c r="E87" s="115">
        <v>15.68</v>
      </c>
      <c r="F87" s="115">
        <v>29.44</v>
      </c>
      <c r="G87" s="115">
        <v>0.84</v>
      </c>
      <c r="H87" s="115">
        <v>30.26</v>
      </c>
      <c r="I87" s="115">
        <v>0</v>
      </c>
      <c r="J87" s="115">
        <v>30.26</v>
      </c>
      <c r="K87" s="115">
        <v>43.53</v>
      </c>
      <c r="L87" s="115">
        <v>81.84</v>
      </c>
      <c r="M87" s="115">
        <v>155.91</v>
      </c>
      <c r="N87" s="115">
        <v>125.2</v>
      </c>
      <c r="O87" s="85"/>
      <c r="P87" s="85"/>
      <c r="Q87" s="85"/>
      <c r="R87" s="85"/>
      <c r="S87" s="85"/>
      <c r="T87" s="85"/>
      <c r="U87" s="85"/>
      <c r="V87" s="85"/>
      <c r="W87" s="85"/>
      <c r="X87" s="85"/>
    </row>
    <row r="88" spans="1:24" s="71" customFormat="1" ht="18.95" customHeight="1">
      <c r="A88" s="70">
        <f>IF(B88&lt;&gt;"",COUNTA($B$20:B88),"")</f>
        <v>68</v>
      </c>
      <c r="B88" s="80" t="s">
        <v>102</v>
      </c>
      <c r="C88" s="115">
        <v>3760.73</v>
      </c>
      <c r="D88" s="115">
        <v>143.68</v>
      </c>
      <c r="E88" s="115">
        <v>82.78</v>
      </c>
      <c r="F88" s="115">
        <v>43.15</v>
      </c>
      <c r="G88" s="115">
        <v>58.59</v>
      </c>
      <c r="H88" s="115">
        <v>880.78</v>
      </c>
      <c r="I88" s="115">
        <v>555.82000000000005</v>
      </c>
      <c r="J88" s="115">
        <v>324.97000000000003</v>
      </c>
      <c r="K88" s="115">
        <v>52.15</v>
      </c>
      <c r="L88" s="115">
        <v>162.5</v>
      </c>
      <c r="M88" s="115">
        <v>354.98</v>
      </c>
      <c r="N88" s="115">
        <v>1982.11</v>
      </c>
      <c r="O88" s="85"/>
      <c r="P88" s="85"/>
      <c r="Q88" s="85"/>
      <c r="R88" s="85"/>
      <c r="S88" s="85"/>
      <c r="T88" s="85"/>
      <c r="U88" s="85"/>
      <c r="V88" s="85"/>
      <c r="W88" s="85"/>
      <c r="X88" s="85"/>
    </row>
    <row r="89" spans="1:24" s="71" customFormat="1" ht="18.95" customHeight="1">
      <c r="A89" s="70">
        <f>IF(B89&lt;&gt;"",COUNTA($B$20:B89),"")</f>
        <v>69</v>
      </c>
      <c r="B89" s="80" t="s">
        <v>103</v>
      </c>
      <c r="C89" s="115">
        <v>218.2</v>
      </c>
      <c r="D89" s="115">
        <v>-357.01</v>
      </c>
      <c r="E89" s="115">
        <v>-155.72</v>
      </c>
      <c r="F89" s="115">
        <v>-212.54</v>
      </c>
      <c r="G89" s="115">
        <v>-67.28</v>
      </c>
      <c r="H89" s="115">
        <v>-607.30999999999995</v>
      </c>
      <c r="I89" s="115">
        <v>-192.89</v>
      </c>
      <c r="J89" s="115">
        <v>-414.42</v>
      </c>
      <c r="K89" s="115">
        <v>-36.130000000000003</v>
      </c>
      <c r="L89" s="115">
        <v>-248.15</v>
      </c>
      <c r="M89" s="115">
        <v>-64.680000000000007</v>
      </c>
      <c r="N89" s="115">
        <v>1967.04</v>
      </c>
      <c r="O89" s="85"/>
      <c r="P89" s="85"/>
      <c r="Q89" s="85"/>
      <c r="R89" s="85"/>
      <c r="S89" s="85"/>
      <c r="T89" s="85"/>
      <c r="U89" s="85"/>
      <c r="V89" s="85"/>
      <c r="W89" s="85"/>
      <c r="X89" s="85"/>
    </row>
    <row r="90" spans="1:24" s="87" customFormat="1" ht="24.95" customHeight="1">
      <c r="A90" s="69">
        <f>IF(B90&lt;&gt;"",COUNTA($B$20:B90),"")</f>
        <v>70</v>
      </c>
      <c r="B90" s="81" t="s">
        <v>104</v>
      </c>
      <c r="C90" s="116">
        <v>261.94</v>
      </c>
      <c r="D90" s="116">
        <v>-366.94</v>
      </c>
      <c r="E90" s="116">
        <v>-139.75</v>
      </c>
      <c r="F90" s="116">
        <v>-198.35</v>
      </c>
      <c r="G90" s="116">
        <v>-62.6</v>
      </c>
      <c r="H90" s="116">
        <v>-602.65</v>
      </c>
      <c r="I90" s="116">
        <v>-192.89</v>
      </c>
      <c r="J90" s="116">
        <v>-409.75</v>
      </c>
      <c r="K90" s="116">
        <v>-48.42</v>
      </c>
      <c r="L90" s="116">
        <v>-146.47</v>
      </c>
      <c r="M90" s="116">
        <v>-14.77</v>
      </c>
      <c r="N90" s="116">
        <v>1841.89</v>
      </c>
      <c r="O90" s="86"/>
      <c r="P90" s="86"/>
      <c r="Q90" s="86"/>
      <c r="R90" s="86"/>
      <c r="S90" s="86"/>
      <c r="T90" s="86"/>
      <c r="U90" s="86"/>
      <c r="V90" s="86"/>
      <c r="W90" s="86"/>
      <c r="X90" s="86"/>
    </row>
    <row r="91" spans="1:24" s="87" customFormat="1" ht="15" customHeight="1">
      <c r="A91" s="69">
        <f>IF(B91&lt;&gt;"",COUNTA($B$20:B91),"")</f>
        <v>71</v>
      </c>
      <c r="B91" s="78" t="s">
        <v>105</v>
      </c>
      <c r="C91" s="114">
        <v>72.709999999999994</v>
      </c>
      <c r="D91" s="114">
        <v>0</v>
      </c>
      <c r="E91" s="114">
        <v>5.38</v>
      </c>
      <c r="F91" s="114">
        <v>0</v>
      </c>
      <c r="G91" s="114">
        <v>0</v>
      </c>
      <c r="H91" s="114">
        <v>1.88</v>
      </c>
      <c r="I91" s="114">
        <v>0</v>
      </c>
      <c r="J91" s="114">
        <v>1.88</v>
      </c>
      <c r="K91" s="114">
        <v>0</v>
      </c>
      <c r="L91" s="114">
        <v>3.79</v>
      </c>
      <c r="M91" s="114">
        <v>1.21</v>
      </c>
      <c r="N91" s="114">
        <v>60.46</v>
      </c>
      <c r="O91" s="86"/>
      <c r="P91" s="86"/>
      <c r="Q91" s="86"/>
      <c r="R91" s="86"/>
      <c r="S91" s="86"/>
      <c r="T91" s="86"/>
      <c r="U91" s="86"/>
      <c r="V91" s="86"/>
      <c r="W91" s="86"/>
      <c r="X91" s="86"/>
    </row>
    <row r="92" spans="1:24" ht="11.1" customHeight="1">
      <c r="A92" s="69">
        <f>IF(B92&lt;&gt;"",COUNTA($B$20:B92),"")</f>
        <v>72</v>
      </c>
      <c r="B92" s="78" t="s">
        <v>106</v>
      </c>
      <c r="C92" s="114">
        <v>118.84</v>
      </c>
      <c r="D92" s="114">
        <v>8.9700000000000006</v>
      </c>
      <c r="E92" s="114">
        <v>1.59</v>
      </c>
      <c r="F92" s="114">
        <v>2.41</v>
      </c>
      <c r="G92" s="114">
        <v>0.02</v>
      </c>
      <c r="H92" s="114">
        <v>0.28999999999999998</v>
      </c>
      <c r="I92" s="114">
        <v>0</v>
      </c>
      <c r="J92" s="114">
        <v>0.28999999999999998</v>
      </c>
      <c r="K92" s="114">
        <v>0.59</v>
      </c>
      <c r="L92" s="114">
        <v>8.0399999999999991</v>
      </c>
      <c r="M92" s="114">
        <v>1.25</v>
      </c>
      <c r="N92" s="114">
        <v>95.69</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X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74" t="s">
        <v>77</v>
      </c>
      <c r="B1" s="218"/>
      <c r="C1" s="221"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D1" s="275"/>
      <c r="E1" s="275"/>
      <c r="F1" s="275"/>
      <c r="G1" s="275"/>
      <c r="H1" s="222" t="str">
        <f>"Auszahlungen und Einzahlungen der Kreisverwaltungen, Amtsverwaltungen
und kreisangehörigen Gemeinden "&amp;Deckblatt!A7&amp;"
nach Produktbereichen"</f>
        <v>Auszahlungen und Einzahlungen der Kreisverwaltungen, Amtsverwaltungen
und kreisangehörigen Gemeinden 2021
nach Produktbereichen</v>
      </c>
      <c r="I1" s="220"/>
      <c r="J1" s="220"/>
      <c r="K1" s="220"/>
      <c r="L1" s="220"/>
      <c r="M1" s="220"/>
      <c r="N1" s="221"/>
    </row>
    <row r="2" spans="1:14" s="74" customFormat="1" ht="15" customHeight="1">
      <c r="A2" s="278" t="s">
        <v>59</v>
      </c>
      <c r="B2" s="279"/>
      <c r="C2" s="257" t="s">
        <v>76</v>
      </c>
      <c r="D2" s="258"/>
      <c r="E2" s="258"/>
      <c r="F2" s="258"/>
      <c r="G2" s="258"/>
      <c r="H2" s="222" t="s">
        <v>76</v>
      </c>
      <c r="I2" s="220"/>
      <c r="J2" s="220"/>
      <c r="K2" s="220"/>
      <c r="L2" s="220"/>
      <c r="M2" s="220"/>
      <c r="N2" s="221"/>
    </row>
    <row r="3" spans="1:14" s="74" customFormat="1" ht="15" customHeight="1">
      <c r="A3" s="280"/>
      <c r="B3" s="281"/>
      <c r="C3" s="276"/>
      <c r="D3" s="277"/>
      <c r="E3" s="277"/>
      <c r="F3" s="277"/>
      <c r="G3" s="277"/>
      <c r="H3" s="222"/>
      <c r="I3" s="220"/>
      <c r="J3" s="220"/>
      <c r="K3" s="220"/>
      <c r="L3" s="220"/>
      <c r="M3" s="220"/>
      <c r="N3" s="221"/>
    </row>
    <row r="4" spans="1:14" ht="11.45" customHeight="1">
      <c r="A4" s="265" t="s">
        <v>29</v>
      </c>
      <c r="B4" s="268" t="s">
        <v>124</v>
      </c>
      <c r="C4" s="268" t="s">
        <v>2</v>
      </c>
      <c r="D4" s="261" t="s">
        <v>128</v>
      </c>
      <c r="E4" s="273"/>
      <c r="F4" s="273"/>
      <c r="G4" s="273"/>
      <c r="H4" s="262" t="s">
        <v>128</v>
      </c>
      <c r="I4" s="207"/>
      <c r="J4" s="207"/>
      <c r="K4" s="207"/>
      <c r="L4" s="207"/>
      <c r="M4" s="207"/>
      <c r="N4" s="261"/>
    </row>
    <row r="5" spans="1:14" ht="11.45" customHeight="1">
      <c r="A5" s="266"/>
      <c r="B5" s="269"/>
      <c r="C5" s="269"/>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66"/>
      <c r="B6" s="269"/>
      <c r="C6" s="269"/>
      <c r="D6" s="211"/>
      <c r="E6" s="211"/>
      <c r="F6" s="211"/>
      <c r="G6" s="210"/>
      <c r="H6" s="206"/>
      <c r="I6" s="211" t="s">
        <v>111</v>
      </c>
      <c r="J6" s="211" t="s">
        <v>120</v>
      </c>
      <c r="K6" s="211"/>
      <c r="L6" s="211"/>
      <c r="M6" s="211"/>
      <c r="N6" s="210"/>
    </row>
    <row r="7" spans="1:14" ht="11.45" customHeight="1">
      <c r="A7" s="266"/>
      <c r="B7" s="269"/>
      <c r="C7" s="269"/>
      <c r="D7" s="211"/>
      <c r="E7" s="211"/>
      <c r="F7" s="211"/>
      <c r="G7" s="210"/>
      <c r="H7" s="206"/>
      <c r="I7" s="211"/>
      <c r="J7" s="211"/>
      <c r="K7" s="211"/>
      <c r="L7" s="211"/>
      <c r="M7" s="211"/>
      <c r="N7" s="210"/>
    </row>
    <row r="8" spans="1:14" ht="11.45" customHeight="1">
      <c r="A8" s="266"/>
      <c r="B8" s="269"/>
      <c r="C8" s="269"/>
      <c r="D8" s="211"/>
      <c r="E8" s="211"/>
      <c r="F8" s="211"/>
      <c r="G8" s="210"/>
      <c r="H8" s="206"/>
      <c r="I8" s="211"/>
      <c r="J8" s="211"/>
      <c r="K8" s="211"/>
      <c r="L8" s="211"/>
      <c r="M8" s="211"/>
      <c r="N8" s="210"/>
    </row>
    <row r="9" spans="1:14" ht="11.45" customHeight="1">
      <c r="A9" s="266"/>
      <c r="B9" s="269"/>
      <c r="C9" s="271"/>
      <c r="D9" s="259"/>
      <c r="E9" s="259"/>
      <c r="F9" s="259"/>
      <c r="G9" s="263"/>
      <c r="H9" s="264"/>
      <c r="I9" s="259"/>
      <c r="J9" s="259"/>
      <c r="K9" s="259"/>
      <c r="L9" s="259"/>
      <c r="M9" s="259"/>
      <c r="N9" s="210"/>
    </row>
    <row r="10" spans="1:14" ht="11.45" customHeight="1">
      <c r="A10" s="266"/>
      <c r="B10" s="269"/>
      <c r="C10" s="271"/>
      <c r="D10" s="259"/>
      <c r="E10" s="259"/>
      <c r="F10" s="259"/>
      <c r="G10" s="263"/>
      <c r="H10" s="264"/>
      <c r="I10" s="259"/>
      <c r="J10" s="259"/>
      <c r="K10" s="259"/>
      <c r="L10" s="259"/>
      <c r="M10" s="259"/>
      <c r="N10" s="210"/>
    </row>
    <row r="11" spans="1:14" ht="11.45" customHeight="1">
      <c r="A11" s="266"/>
      <c r="B11" s="269"/>
      <c r="C11" s="271"/>
      <c r="D11" s="259"/>
      <c r="E11" s="259"/>
      <c r="F11" s="259"/>
      <c r="G11" s="263"/>
      <c r="H11" s="264"/>
      <c r="I11" s="259"/>
      <c r="J11" s="259"/>
      <c r="K11" s="259"/>
      <c r="L11" s="259"/>
      <c r="M11" s="259"/>
      <c r="N11" s="210"/>
    </row>
    <row r="12" spans="1:14" ht="11.45" customHeight="1">
      <c r="A12" s="266"/>
      <c r="B12" s="269"/>
      <c r="C12" s="271"/>
      <c r="D12" s="259"/>
      <c r="E12" s="259"/>
      <c r="F12" s="259"/>
      <c r="G12" s="263"/>
      <c r="H12" s="264"/>
      <c r="I12" s="259"/>
      <c r="J12" s="259"/>
      <c r="K12" s="259"/>
      <c r="L12" s="259"/>
      <c r="M12" s="259"/>
      <c r="N12" s="210"/>
    </row>
    <row r="13" spans="1:14" ht="11.45" customHeight="1">
      <c r="A13" s="266"/>
      <c r="B13" s="269"/>
      <c r="C13" s="271"/>
      <c r="D13" s="259"/>
      <c r="E13" s="259"/>
      <c r="F13" s="259"/>
      <c r="G13" s="263"/>
      <c r="H13" s="264"/>
      <c r="I13" s="259"/>
      <c r="J13" s="259"/>
      <c r="K13" s="259"/>
      <c r="L13" s="259"/>
      <c r="M13" s="259"/>
      <c r="N13" s="210"/>
    </row>
    <row r="14" spans="1:14" ht="11.45" customHeight="1">
      <c r="A14" s="266"/>
      <c r="B14" s="269"/>
      <c r="C14" s="271"/>
      <c r="D14" s="259"/>
      <c r="E14" s="259"/>
      <c r="F14" s="259"/>
      <c r="G14" s="263"/>
      <c r="H14" s="264"/>
      <c r="I14" s="259"/>
      <c r="J14" s="259"/>
      <c r="K14" s="259"/>
      <c r="L14" s="259"/>
      <c r="M14" s="259"/>
      <c r="N14" s="210"/>
    </row>
    <row r="15" spans="1:14" ht="11.45" customHeight="1">
      <c r="A15" s="266"/>
      <c r="B15" s="269"/>
      <c r="C15" s="271"/>
      <c r="D15" s="259"/>
      <c r="E15" s="259"/>
      <c r="F15" s="259"/>
      <c r="G15" s="263"/>
      <c r="H15" s="264"/>
      <c r="I15" s="259"/>
      <c r="J15" s="259"/>
      <c r="K15" s="259"/>
      <c r="L15" s="259"/>
      <c r="M15" s="259"/>
      <c r="N15" s="210"/>
    </row>
    <row r="16" spans="1:14" ht="11.45" customHeight="1">
      <c r="A16" s="266"/>
      <c r="B16" s="269"/>
      <c r="C16" s="271"/>
      <c r="D16" s="259"/>
      <c r="E16" s="259"/>
      <c r="F16" s="259"/>
      <c r="G16" s="263"/>
      <c r="H16" s="264"/>
      <c r="I16" s="259"/>
      <c r="J16" s="259"/>
      <c r="K16" s="259"/>
      <c r="L16" s="259"/>
      <c r="M16" s="259"/>
      <c r="N16" s="210"/>
    </row>
    <row r="17" spans="1:24" ht="11.45" customHeight="1">
      <c r="A17" s="267"/>
      <c r="B17" s="270"/>
      <c r="C17" s="272"/>
      <c r="D17" s="157">
        <v>11</v>
      </c>
      <c r="E17" s="157">
        <v>12</v>
      </c>
      <c r="F17" s="157" t="s">
        <v>109</v>
      </c>
      <c r="G17" s="158" t="s">
        <v>110</v>
      </c>
      <c r="H17" s="159">
        <v>3</v>
      </c>
      <c r="I17" s="157" t="s">
        <v>113</v>
      </c>
      <c r="J17" s="157">
        <v>36</v>
      </c>
      <c r="K17" s="157">
        <v>4</v>
      </c>
      <c r="L17" s="157" t="s">
        <v>114</v>
      </c>
      <c r="M17" s="157" t="s">
        <v>123</v>
      </c>
      <c r="N17" s="75">
        <v>6</v>
      </c>
    </row>
    <row r="18" spans="1:24"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4"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row>
    <row r="20" spans="1:24" s="71" customFormat="1" ht="11.1" customHeight="1">
      <c r="A20" s="69">
        <f>IF(B20&lt;&gt;"",COUNTA($B$20:B20),"")</f>
        <v>1</v>
      </c>
      <c r="B20" s="78" t="s">
        <v>78</v>
      </c>
      <c r="C20" s="111">
        <v>183044</v>
      </c>
      <c r="D20" s="111">
        <v>67015</v>
      </c>
      <c r="E20" s="111">
        <v>22383</v>
      </c>
      <c r="F20" s="111">
        <v>7466</v>
      </c>
      <c r="G20" s="111">
        <v>5551</v>
      </c>
      <c r="H20" s="111">
        <v>44510</v>
      </c>
      <c r="I20" s="111">
        <v>8877</v>
      </c>
      <c r="J20" s="111">
        <v>35633</v>
      </c>
      <c r="K20" s="111">
        <v>4941</v>
      </c>
      <c r="L20" s="111">
        <v>21445</v>
      </c>
      <c r="M20" s="111">
        <v>9733</v>
      </c>
      <c r="N20" s="111">
        <v>0</v>
      </c>
      <c r="O20" s="85"/>
      <c r="P20" s="85"/>
      <c r="Q20" s="85"/>
      <c r="R20" s="85"/>
      <c r="S20" s="85"/>
      <c r="T20" s="85"/>
      <c r="U20" s="85"/>
      <c r="V20" s="85"/>
      <c r="W20" s="85"/>
      <c r="X20" s="85"/>
    </row>
    <row r="21" spans="1:24" s="71" customFormat="1" ht="11.1" customHeight="1">
      <c r="A21" s="69">
        <f>IF(B21&lt;&gt;"",COUNTA($B$20:B21),"")</f>
        <v>2</v>
      </c>
      <c r="B21" s="78" t="s">
        <v>79</v>
      </c>
      <c r="C21" s="111">
        <v>88933</v>
      </c>
      <c r="D21" s="111">
        <v>18663</v>
      </c>
      <c r="E21" s="111">
        <v>10860</v>
      </c>
      <c r="F21" s="111">
        <v>22927</v>
      </c>
      <c r="G21" s="111">
        <v>2078</v>
      </c>
      <c r="H21" s="111">
        <v>5944</v>
      </c>
      <c r="I21" s="111">
        <v>1586</v>
      </c>
      <c r="J21" s="111">
        <v>4358</v>
      </c>
      <c r="K21" s="111">
        <v>2880</v>
      </c>
      <c r="L21" s="111">
        <v>15300</v>
      </c>
      <c r="M21" s="111">
        <v>10282</v>
      </c>
      <c r="N21" s="111">
        <v>0</v>
      </c>
      <c r="O21" s="85"/>
      <c r="P21" s="85"/>
      <c r="Q21" s="85"/>
      <c r="R21" s="85"/>
      <c r="S21" s="85"/>
      <c r="T21" s="85"/>
      <c r="U21" s="85"/>
      <c r="V21" s="85"/>
      <c r="W21" s="85"/>
      <c r="X21" s="85"/>
    </row>
    <row r="22" spans="1:24" s="71" customFormat="1" ht="21.6" customHeight="1">
      <c r="A22" s="69">
        <f>IF(B22&lt;&gt;"",COUNTA($B$20:B22),"")</f>
        <v>3</v>
      </c>
      <c r="B22" s="79" t="s">
        <v>638</v>
      </c>
      <c r="C22" s="111">
        <v>135808</v>
      </c>
      <c r="D22" s="111">
        <v>0</v>
      </c>
      <c r="E22" s="111">
        <v>0</v>
      </c>
      <c r="F22" s="111">
        <v>0</v>
      </c>
      <c r="G22" s="111">
        <v>0</v>
      </c>
      <c r="H22" s="111">
        <v>135808</v>
      </c>
      <c r="I22" s="111">
        <v>111863</v>
      </c>
      <c r="J22" s="111">
        <v>23945</v>
      </c>
      <c r="K22" s="111">
        <v>0</v>
      </c>
      <c r="L22" s="111">
        <v>0</v>
      </c>
      <c r="M22" s="111">
        <v>0</v>
      </c>
      <c r="N22" s="111">
        <v>0</v>
      </c>
      <c r="O22" s="85"/>
      <c r="P22" s="85"/>
      <c r="Q22" s="85"/>
      <c r="R22" s="85"/>
      <c r="S22" s="85"/>
      <c r="T22" s="85"/>
      <c r="U22" s="85"/>
      <c r="V22" s="85"/>
      <c r="W22" s="85"/>
      <c r="X22" s="85"/>
    </row>
    <row r="23" spans="1:24" s="71" customFormat="1" ht="11.1" customHeight="1">
      <c r="A23" s="69">
        <f>IF(B23&lt;&gt;"",COUNTA($B$20:B23),"")</f>
        <v>4</v>
      </c>
      <c r="B23" s="78" t="s">
        <v>80</v>
      </c>
      <c r="C23" s="111">
        <v>2383</v>
      </c>
      <c r="D23" s="111">
        <v>5</v>
      </c>
      <c r="E23" s="111">
        <v>0</v>
      </c>
      <c r="F23" s="111">
        <v>6</v>
      </c>
      <c r="G23" s="111">
        <v>0</v>
      </c>
      <c r="H23" s="111">
        <v>3</v>
      </c>
      <c r="I23" s="111">
        <v>0</v>
      </c>
      <c r="J23" s="111">
        <v>3</v>
      </c>
      <c r="K23" s="111">
        <v>0</v>
      </c>
      <c r="L23" s="111">
        <v>1</v>
      </c>
      <c r="M23" s="111">
        <v>4</v>
      </c>
      <c r="N23" s="111">
        <v>2364</v>
      </c>
      <c r="O23" s="85"/>
      <c r="P23" s="85"/>
      <c r="Q23" s="85"/>
      <c r="R23" s="85"/>
      <c r="S23" s="85"/>
      <c r="T23" s="85"/>
      <c r="U23" s="85"/>
      <c r="V23" s="85"/>
      <c r="W23" s="85"/>
      <c r="X23" s="85"/>
    </row>
    <row r="24" spans="1:24" s="71" customFormat="1" ht="11.1" customHeight="1">
      <c r="A24" s="69">
        <f>IF(B24&lt;&gt;"",COUNTA($B$20:B24),"")</f>
        <v>5</v>
      </c>
      <c r="B24" s="78" t="s">
        <v>81</v>
      </c>
      <c r="C24" s="111">
        <v>365176</v>
      </c>
      <c r="D24" s="111">
        <v>33545</v>
      </c>
      <c r="E24" s="111">
        <v>7755</v>
      </c>
      <c r="F24" s="111">
        <v>22819</v>
      </c>
      <c r="G24" s="111">
        <v>1563</v>
      </c>
      <c r="H24" s="111">
        <v>138474</v>
      </c>
      <c r="I24" s="111">
        <v>6977</v>
      </c>
      <c r="J24" s="111">
        <v>131498</v>
      </c>
      <c r="K24" s="111">
        <v>4121</v>
      </c>
      <c r="L24" s="111">
        <v>17354</v>
      </c>
      <c r="M24" s="111">
        <v>9919</v>
      </c>
      <c r="N24" s="111">
        <v>129625</v>
      </c>
      <c r="O24" s="85"/>
      <c r="P24" s="85"/>
      <c r="Q24" s="85"/>
      <c r="R24" s="85"/>
      <c r="S24" s="85"/>
      <c r="T24" s="85"/>
      <c r="U24" s="85"/>
      <c r="V24" s="85"/>
      <c r="W24" s="85"/>
      <c r="X24" s="85"/>
    </row>
    <row r="25" spans="1:24" s="71" customFormat="1" ht="11.1" customHeight="1">
      <c r="A25" s="69">
        <f>IF(B25&lt;&gt;"",COUNTA($B$20:B25),"")</f>
        <v>6</v>
      </c>
      <c r="B25" s="78" t="s">
        <v>82</v>
      </c>
      <c r="C25" s="111">
        <v>220554</v>
      </c>
      <c r="D25" s="111">
        <v>19758</v>
      </c>
      <c r="E25" s="111">
        <v>1842</v>
      </c>
      <c r="F25" s="111">
        <v>9750</v>
      </c>
      <c r="G25" s="111">
        <v>169</v>
      </c>
      <c r="H25" s="111">
        <v>60903</v>
      </c>
      <c r="I25" s="111">
        <v>70</v>
      </c>
      <c r="J25" s="111">
        <v>60833</v>
      </c>
      <c r="K25" s="111">
        <v>198</v>
      </c>
      <c r="L25" s="111">
        <v>1346</v>
      </c>
      <c r="M25" s="111">
        <v>311</v>
      </c>
      <c r="N25" s="111">
        <v>126277</v>
      </c>
      <c r="O25" s="85"/>
      <c r="P25" s="85"/>
      <c r="Q25" s="85"/>
      <c r="R25" s="85"/>
      <c r="S25" s="85"/>
      <c r="T25" s="85"/>
      <c r="U25" s="85"/>
      <c r="V25" s="85"/>
      <c r="W25" s="85"/>
      <c r="X25" s="85"/>
    </row>
    <row r="26" spans="1:24" s="71" customFormat="1" ht="18.95" customHeight="1">
      <c r="A26" s="70">
        <f>IF(B26&lt;&gt;"",COUNTA($B$20:B26),"")</f>
        <v>7</v>
      </c>
      <c r="B26" s="80" t="s">
        <v>83</v>
      </c>
      <c r="C26" s="113">
        <v>554789</v>
      </c>
      <c r="D26" s="113">
        <v>99471</v>
      </c>
      <c r="E26" s="113">
        <v>39156</v>
      </c>
      <c r="F26" s="113">
        <v>43467</v>
      </c>
      <c r="G26" s="113">
        <v>9023</v>
      </c>
      <c r="H26" s="113">
        <v>263836</v>
      </c>
      <c r="I26" s="113">
        <v>129233</v>
      </c>
      <c r="J26" s="113">
        <v>134603</v>
      </c>
      <c r="K26" s="113">
        <v>11744</v>
      </c>
      <c r="L26" s="113">
        <v>52754</v>
      </c>
      <c r="M26" s="113">
        <v>29626</v>
      </c>
      <c r="N26" s="113">
        <v>5712</v>
      </c>
      <c r="O26" s="85"/>
      <c r="P26" s="85"/>
      <c r="Q26" s="85"/>
      <c r="R26" s="85"/>
      <c r="S26" s="85"/>
      <c r="T26" s="85"/>
      <c r="U26" s="85"/>
      <c r="V26" s="85"/>
      <c r="W26" s="85"/>
      <c r="X26" s="85"/>
    </row>
    <row r="27" spans="1:24" s="71" customFormat="1" ht="21.6" customHeight="1">
      <c r="A27" s="69">
        <f>IF(B27&lt;&gt;"",COUNTA($B$20:B27),"")</f>
        <v>8</v>
      </c>
      <c r="B27" s="79" t="s">
        <v>84</v>
      </c>
      <c r="C27" s="111">
        <v>181886</v>
      </c>
      <c r="D27" s="111">
        <v>22556</v>
      </c>
      <c r="E27" s="111">
        <v>9332</v>
      </c>
      <c r="F27" s="111">
        <v>24658</v>
      </c>
      <c r="G27" s="111">
        <v>10095</v>
      </c>
      <c r="H27" s="111">
        <v>7983</v>
      </c>
      <c r="I27" s="111">
        <v>18</v>
      </c>
      <c r="J27" s="111">
        <v>7965</v>
      </c>
      <c r="K27" s="111">
        <v>3652</v>
      </c>
      <c r="L27" s="111">
        <v>34631</v>
      </c>
      <c r="M27" s="111">
        <v>68978</v>
      </c>
      <c r="N27" s="111">
        <v>0</v>
      </c>
      <c r="O27" s="85"/>
      <c r="P27" s="85"/>
      <c r="Q27" s="85"/>
      <c r="R27" s="85"/>
      <c r="S27" s="85"/>
      <c r="T27" s="85"/>
      <c r="U27" s="85"/>
      <c r="V27" s="85"/>
      <c r="W27" s="85"/>
      <c r="X27" s="85"/>
    </row>
    <row r="28" spans="1:24" s="71" customFormat="1" ht="11.1" customHeight="1">
      <c r="A28" s="69">
        <f>IF(B28&lt;&gt;"",COUNTA($B$20:B28),"")</f>
        <v>9</v>
      </c>
      <c r="B28" s="78" t="s">
        <v>85</v>
      </c>
      <c r="C28" s="111">
        <v>94998</v>
      </c>
      <c r="D28" s="111">
        <v>15730</v>
      </c>
      <c r="E28" s="111">
        <v>2427</v>
      </c>
      <c r="F28" s="111">
        <v>23671</v>
      </c>
      <c r="G28" s="111">
        <v>9980</v>
      </c>
      <c r="H28" s="111">
        <v>5945</v>
      </c>
      <c r="I28" s="111">
        <v>18</v>
      </c>
      <c r="J28" s="111">
        <v>5928</v>
      </c>
      <c r="K28" s="111">
        <v>3341</v>
      </c>
      <c r="L28" s="111">
        <v>32300</v>
      </c>
      <c r="M28" s="111">
        <v>1603</v>
      </c>
      <c r="N28" s="111">
        <v>0</v>
      </c>
      <c r="O28" s="85"/>
      <c r="P28" s="85"/>
      <c r="Q28" s="85"/>
      <c r="R28" s="85"/>
      <c r="S28" s="85"/>
      <c r="T28" s="85"/>
      <c r="U28" s="85"/>
      <c r="V28" s="85"/>
      <c r="W28" s="85"/>
      <c r="X28" s="85"/>
    </row>
    <row r="29" spans="1:24" s="71" customFormat="1" ht="11.1" customHeight="1">
      <c r="A29" s="69">
        <f>IF(B29&lt;&gt;"",COUNTA($B$20:B29),"")</f>
        <v>10</v>
      </c>
      <c r="B29" s="78" t="s">
        <v>86</v>
      </c>
      <c r="C29" s="111">
        <v>129</v>
      </c>
      <c r="D29" s="111">
        <v>0</v>
      </c>
      <c r="E29" s="111">
        <v>0</v>
      </c>
      <c r="F29" s="111">
        <v>0</v>
      </c>
      <c r="G29" s="111">
        <v>0</v>
      </c>
      <c r="H29" s="111">
        <v>0</v>
      </c>
      <c r="I29" s="111">
        <v>0</v>
      </c>
      <c r="J29" s="111">
        <v>0</v>
      </c>
      <c r="K29" s="111">
        <v>0</v>
      </c>
      <c r="L29" s="111">
        <v>2</v>
      </c>
      <c r="M29" s="111">
        <v>0</v>
      </c>
      <c r="N29" s="111">
        <v>127</v>
      </c>
      <c r="O29" s="85"/>
      <c r="P29" s="85"/>
      <c r="Q29" s="85"/>
      <c r="R29" s="85"/>
      <c r="S29" s="85"/>
      <c r="T29" s="85"/>
      <c r="U29" s="85"/>
      <c r="V29" s="85"/>
      <c r="W29" s="85"/>
      <c r="X29" s="85"/>
    </row>
    <row r="30" spans="1:24" s="71" customFormat="1" ht="11.1" customHeight="1">
      <c r="A30" s="69">
        <f>IF(B30&lt;&gt;"",COUNTA($B$20:B30),"")</f>
        <v>11</v>
      </c>
      <c r="B30" s="78" t="s">
        <v>87</v>
      </c>
      <c r="C30" s="111">
        <v>6921</v>
      </c>
      <c r="D30" s="111">
        <v>1029</v>
      </c>
      <c r="E30" s="111">
        <v>99</v>
      </c>
      <c r="F30" s="111">
        <v>964</v>
      </c>
      <c r="G30" s="111">
        <v>1081</v>
      </c>
      <c r="H30" s="111">
        <v>245</v>
      </c>
      <c r="I30" s="111">
        <v>20</v>
      </c>
      <c r="J30" s="111">
        <v>225</v>
      </c>
      <c r="K30" s="111">
        <v>32</v>
      </c>
      <c r="L30" s="111">
        <v>1693</v>
      </c>
      <c r="M30" s="111">
        <v>7</v>
      </c>
      <c r="N30" s="111">
        <v>1771</v>
      </c>
      <c r="O30" s="85"/>
      <c r="P30" s="85"/>
      <c r="Q30" s="85"/>
      <c r="R30" s="85"/>
      <c r="S30" s="85"/>
      <c r="T30" s="85"/>
      <c r="U30" s="85"/>
      <c r="V30" s="85"/>
      <c r="W30" s="85"/>
      <c r="X30" s="85"/>
    </row>
    <row r="31" spans="1:24" s="71" customFormat="1" ht="11.1" customHeight="1">
      <c r="A31" s="69">
        <f>IF(B31&lt;&gt;"",COUNTA($B$20:B31),"")</f>
        <v>12</v>
      </c>
      <c r="B31" s="78" t="s">
        <v>82</v>
      </c>
      <c r="C31" s="111">
        <v>4168</v>
      </c>
      <c r="D31" s="111">
        <v>6</v>
      </c>
      <c r="E31" s="111">
        <v>50</v>
      </c>
      <c r="F31" s="111">
        <v>0</v>
      </c>
      <c r="G31" s="111">
        <v>474</v>
      </c>
      <c r="H31" s="111">
        <v>1421</v>
      </c>
      <c r="I31" s="111">
        <v>0</v>
      </c>
      <c r="J31" s="111">
        <v>1421</v>
      </c>
      <c r="K31" s="111">
        <v>40</v>
      </c>
      <c r="L31" s="111">
        <v>177</v>
      </c>
      <c r="M31" s="111">
        <v>103</v>
      </c>
      <c r="N31" s="111">
        <v>1897</v>
      </c>
      <c r="O31" s="85"/>
      <c r="P31" s="85"/>
      <c r="Q31" s="85"/>
      <c r="R31" s="85"/>
      <c r="S31" s="85"/>
      <c r="T31" s="85"/>
      <c r="U31" s="85"/>
      <c r="V31" s="85"/>
      <c r="W31" s="85"/>
      <c r="X31" s="85"/>
    </row>
    <row r="32" spans="1:24" s="71" customFormat="1" ht="18.95" customHeight="1">
      <c r="A32" s="70">
        <f>IF(B32&lt;&gt;"",COUNTA($B$20:B32),"")</f>
        <v>13</v>
      </c>
      <c r="B32" s="80" t="s">
        <v>88</v>
      </c>
      <c r="C32" s="113">
        <v>184768</v>
      </c>
      <c r="D32" s="113">
        <v>23579</v>
      </c>
      <c r="E32" s="113">
        <v>9380</v>
      </c>
      <c r="F32" s="113">
        <v>25622</v>
      </c>
      <c r="G32" s="113">
        <v>10702</v>
      </c>
      <c r="H32" s="113">
        <v>6806</v>
      </c>
      <c r="I32" s="113">
        <v>38</v>
      </c>
      <c r="J32" s="113">
        <v>6769</v>
      </c>
      <c r="K32" s="113">
        <v>3645</v>
      </c>
      <c r="L32" s="113">
        <v>36150</v>
      </c>
      <c r="M32" s="113">
        <v>68882</v>
      </c>
      <c r="N32" s="113">
        <v>1</v>
      </c>
      <c r="O32" s="85"/>
      <c r="P32" s="85"/>
      <c r="Q32" s="85"/>
      <c r="R32" s="85"/>
      <c r="S32" s="85"/>
      <c r="T32" s="85"/>
      <c r="U32" s="85"/>
      <c r="V32" s="85"/>
      <c r="W32" s="85"/>
      <c r="X32" s="85"/>
    </row>
    <row r="33" spans="1:24" s="71" customFormat="1" ht="18.95" customHeight="1">
      <c r="A33" s="70">
        <f>IF(B33&lt;&gt;"",COUNTA($B$20:B33),"")</f>
        <v>14</v>
      </c>
      <c r="B33" s="80" t="s">
        <v>89</v>
      </c>
      <c r="C33" s="113">
        <v>739557</v>
      </c>
      <c r="D33" s="113">
        <v>123050</v>
      </c>
      <c r="E33" s="113">
        <v>48536</v>
      </c>
      <c r="F33" s="113">
        <v>69090</v>
      </c>
      <c r="G33" s="113">
        <v>19725</v>
      </c>
      <c r="H33" s="113">
        <v>270643</v>
      </c>
      <c r="I33" s="113">
        <v>129270</v>
      </c>
      <c r="J33" s="113">
        <v>141372</v>
      </c>
      <c r="K33" s="113">
        <v>15388</v>
      </c>
      <c r="L33" s="113">
        <v>88904</v>
      </c>
      <c r="M33" s="113">
        <v>98508</v>
      </c>
      <c r="N33" s="113">
        <v>5713</v>
      </c>
      <c r="O33" s="85"/>
      <c r="P33" s="85"/>
      <c r="Q33" s="85"/>
      <c r="R33" s="85"/>
      <c r="S33" s="85"/>
      <c r="T33" s="85"/>
      <c r="U33" s="85"/>
      <c r="V33" s="85"/>
      <c r="W33" s="85"/>
      <c r="X33" s="85"/>
    </row>
    <row r="34" spans="1:24" s="71" customFormat="1" ht="11.1" customHeight="1">
      <c r="A34" s="69">
        <f>IF(B34&lt;&gt;"",COUNTA($B$20:B34),"")</f>
        <v>15</v>
      </c>
      <c r="B34" s="78" t="s">
        <v>90</v>
      </c>
      <c r="C34" s="111">
        <v>181927</v>
      </c>
      <c r="D34" s="111">
        <v>0</v>
      </c>
      <c r="E34" s="111">
        <v>0</v>
      </c>
      <c r="F34" s="111">
        <v>0</v>
      </c>
      <c r="G34" s="111">
        <v>0</v>
      </c>
      <c r="H34" s="111">
        <v>0</v>
      </c>
      <c r="I34" s="111">
        <v>0</v>
      </c>
      <c r="J34" s="111">
        <v>0</v>
      </c>
      <c r="K34" s="111">
        <v>0</v>
      </c>
      <c r="L34" s="111">
        <v>0</v>
      </c>
      <c r="M34" s="111">
        <v>0</v>
      </c>
      <c r="N34" s="111">
        <v>181927</v>
      </c>
      <c r="O34" s="85"/>
      <c r="P34" s="85"/>
      <c r="Q34" s="85"/>
      <c r="R34" s="85"/>
      <c r="S34" s="85"/>
      <c r="T34" s="85"/>
      <c r="U34" s="85"/>
      <c r="V34" s="85"/>
      <c r="W34" s="85"/>
      <c r="X34" s="85"/>
    </row>
    <row r="35" spans="1:24" s="71" customFormat="1" ht="11.1" customHeight="1">
      <c r="A35" s="69">
        <f>IF(B35&lt;&gt;"",COUNTA($B$20:B35),"")</f>
        <v>16</v>
      </c>
      <c r="B35" s="78" t="s">
        <v>91</v>
      </c>
      <c r="C35" s="111">
        <v>66353</v>
      </c>
      <c r="D35" s="111">
        <v>0</v>
      </c>
      <c r="E35" s="111">
        <v>0</v>
      </c>
      <c r="F35" s="111">
        <v>0</v>
      </c>
      <c r="G35" s="111">
        <v>0</v>
      </c>
      <c r="H35" s="111">
        <v>0</v>
      </c>
      <c r="I35" s="111">
        <v>0</v>
      </c>
      <c r="J35" s="111">
        <v>0</v>
      </c>
      <c r="K35" s="111">
        <v>0</v>
      </c>
      <c r="L35" s="111">
        <v>0</v>
      </c>
      <c r="M35" s="111">
        <v>0</v>
      </c>
      <c r="N35" s="111">
        <v>66353</v>
      </c>
      <c r="O35" s="85"/>
      <c r="P35" s="85"/>
      <c r="Q35" s="85"/>
      <c r="R35" s="85"/>
      <c r="S35" s="85"/>
      <c r="T35" s="85"/>
      <c r="U35" s="85"/>
      <c r="V35" s="85"/>
      <c r="W35" s="85"/>
      <c r="X35" s="85"/>
    </row>
    <row r="36" spans="1:24" s="71" customFormat="1" ht="11.1" customHeight="1">
      <c r="A36" s="69">
        <f>IF(B36&lt;&gt;"",COUNTA($B$20:B36),"")</f>
        <v>17</v>
      </c>
      <c r="B36" s="78" t="s">
        <v>107</v>
      </c>
      <c r="C36" s="111">
        <v>73733</v>
      </c>
      <c r="D36" s="111">
        <v>0</v>
      </c>
      <c r="E36" s="111">
        <v>0</v>
      </c>
      <c r="F36" s="111">
        <v>0</v>
      </c>
      <c r="G36" s="111">
        <v>0</v>
      </c>
      <c r="H36" s="111">
        <v>0</v>
      </c>
      <c r="I36" s="111">
        <v>0</v>
      </c>
      <c r="J36" s="111">
        <v>0</v>
      </c>
      <c r="K36" s="111">
        <v>0</v>
      </c>
      <c r="L36" s="111">
        <v>0</v>
      </c>
      <c r="M36" s="111">
        <v>0</v>
      </c>
      <c r="N36" s="111">
        <v>73733</v>
      </c>
      <c r="O36" s="85"/>
      <c r="P36" s="85"/>
      <c r="Q36" s="85"/>
      <c r="R36" s="85"/>
      <c r="S36" s="85"/>
      <c r="T36" s="85"/>
      <c r="U36" s="85"/>
      <c r="V36" s="85"/>
      <c r="W36" s="85"/>
      <c r="X36" s="85"/>
    </row>
    <row r="37" spans="1:24" s="71" customFormat="1" ht="11.1" customHeight="1">
      <c r="A37" s="69">
        <f>IF(B37&lt;&gt;"",COUNTA($B$20:B37),"")</f>
        <v>18</v>
      </c>
      <c r="B37" s="78" t="s">
        <v>108</v>
      </c>
      <c r="C37" s="111">
        <v>26934</v>
      </c>
      <c r="D37" s="111">
        <v>0</v>
      </c>
      <c r="E37" s="111">
        <v>0</v>
      </c>
      <c r="F37" s="111">
        <v>0</v>
      </c>
      <c r="G37" s="111">
        <v>0</v>
      </c>
      <c r="H37" s="111">
        <v>0</v>
      </c>
      <c r="I37" s="111">
        <v>0</v>
      </c>
      <c r="J37" s="111">
        <v>0</v>
      </c>
      <c r="K37" s="111">
        <v>0</v>
      </c>
      <c r="L37" s="111">
        <v>0</v>
      </c>
      <c r="M37" s="111">
        <v>0</v>
      </c>
      <c r="N37" s="111">
        <v>26934</v>
      </c>
      <c r="O37" s="85"/>
      <c r="P37" s="85"/>
      <c r="Q37" s="85"/>
      <c r="R37" s="85"/>
      <c r="S37" s="85"/>
      <c r="T37" s="85"/>
      <c r="U37" s="85"/>
      <c r="V37" s="85"/>
      <c r="W37" s="85"/>
      <c r="X37" s="85"/>
    </row>
    <row r="38" spans="1:24" s="71" customFormat="1" ht="11.1" customHeight="1">
      <c r="A38" s="69">
        <f>IF(B38&lt;&gt;"",COUNTA($B$20:B38),"")</f>
        <v>19</v>
      </c>
      <c r="B38" s="78" t="s">
        <v>28</v>
      </c>
      <c r="C38" s="111">
        <v>117368</v>
      </c>
      <c r="D38" s="111">
        <v>0</v>
      </c>
      <c r="E38" s="111">
        <v>0</v>
      </c>
      <c r="F38" s="111">
        <v>0</v>
      </c>
      <c r="G38" s="111">
        <v>0</v>
      </c>
      <c r="H38" s="111">
        <v>0</v>
      </c>
      <c r="I38" s="111">
        <v>0</v>
      </c>
      <c r="J38" s="111">
        <v>0</v>
      </c>
      <c r="K38" s="111">
        <v>0</v>
      </c>
      <c r="L38" s="111">
        <v>0</v>
      </c>
      <c r="M38" s="111">
        <v>0</v>
      </c>
      <c r="N38" s="111">
        <v>117368</v>
      </c>
      <c r="O38" s="85"/>
      <c r="P38" s="85"/>
      <c r="Q38" s="85"/>
      <c r="R38" s="85"/>
      <c r="S38" s="85"/>
      <c r="T38" s="85"/>
      <c r="U38" s="85"/>
      <c r="V38" s="85"/>
      <c r="W38" s="85"/>
      <c r="X38" s="85"/>
    </row>
    <row r="39" spans="1:24" s="71" customFormat="1" ht="21.6" customHeight="1">
      <c r="A39" s="69">
        <f>IF(B39&lt;&gt;"",COUNTA($B$20:B39),"")</f>
        <v>20</v>
      </c>
      <c r="B39" s="79" t="s">
        <v>92</v>
      </c>
      <c r="C39" s="111">
        <v>53418</v>
      </c>
      <c r="D39" s="111">
        <v>0</v>
      </c>
      <c r="E39" s="111">
        <v>0</v>
      </c>
      <c r="F39" s="111">
        <v>0</v>
      </c>
      <c r="G39" s="111">
        <v>0</v>
      </c>
      <c r="H39" s="111">
        <v>0</v>
      </c>
      <c r="I39" s="111">
        <v>0</v>
      </c>
      <c r="J39" s="111">
        <v>0</v>
      </c>
      <c r="K39" s="111">
        <v>0</v>
      </c>
      <c r="L39" s="111">
        <v>0</v>
      </c>
      <c r="M39" s="111">
        <v>0</v>
      </c>
      <c r="N39" s="111">
        <v>53418</v>
      </c>
      <c r="O39" s="85"/>
      <c r="P39" s="85"/>
      <c r="Q39" s="85"/>
      <c r="R39" s="85"/>
      <c r="S39" s="85"/>
      <c r="T39" s="85"/>
      <c r="U39" s="85"/>
      <c r="V39" s="85"/>
      <c r="W39" s="85"/>
      <c r="X39" s="85"/>
    </row>
    <row r="40" spans="1:24" s="71" customFormat="1" ht="21.6" customHeight="1">
      <c r="A40" s="69">
        <f>IF(B40&lt;&gt;"",COUNTA($B$20:B40),"")</f>
        <v>21</v>
      </c>
      <c r="B40" s="79" t="s">
        <v>93</v>
      </c>
      <c r="C40" s="111">
        <v>112327</v>
      </c>
      <c r="D40" s="111">
        <v>390</v>
      </c>
      <c r="E40" s="111">
        <v>111</v>
      </c>
      <c r="F40" s="111">
        <v>1404</v>
      </c>
      <c r="G40" s="111">
        <v>775</v>
      </c>
      <c r="H40" s="111">
        <v>105181</v>
      </c>
      <c r="I40" s="111">
        <v>53188</v>
      </c>
      <c r="J40" s="111">
        <v>51993</v>
      </c>
      <c r="K40" s="111">
        <v>68</v>
      </c>
      <c r="L40" s="111">
        <v>3149</v>
      </c>
      <c r="M40" s="111">
        <v>1250</v>
      </c>
      <c r="N40" s="111">
        <v>0</v>
      </c>
      <c r="O40" s="85"/>
      <c r="P40" s="85"/>
      <c r="Q40" s="85"/>
      <c r="R40" s="85"/>
      <c r="S40" s="85"/>
      <c r="T40" s="85"/>
      <c r="U40" s="85"/>
      <c r="V40" s="85"/>
      <c r="W40" s="85"/>
      <c r="X40" s="85"/>
    </row>
    <row r="41" spans="1:24" s="71" customFormat="1" ht="21.6" customHeight="1">
      <c r="A41" s="69">
        <f>IF(B41&lt;&gt;"",COUNTA($B$20:B41),"")</f>
        <v>22</v>
      </c>
      <c r="B41" s="79" t="s">
        <v>94</v>
      </c>
      <c r="C41" s="111">
        <v>17347</v>
      </c>
      <c r="D41" s="111">
        <v>289</v>
      </c>
      <c r="E41" s="111">
        <v>17</v>
      </c>
      <c r="F41" s="111">
        <v>106</v>
      </c>
      <c r="G41" s="111">
        <v>139</v>
      </c>
      <c r="H41" s="111">
        <v>15959</v>
      </c>
      <c r="I41" s="111">
        <v>15674</v>
      </c>
      <c r="J41" s="111">
        <v>285</v>
      </c>
      <c r="K41" s="111">
        <v>0</v>
      </c>
      <c r="L41" s="111">
        <v>13</v>
      </c>
      <c r="M41" s="111">
        <v>822</v>
      </c>
      <c r="N41" s="111">
        <v>0</v>
      </c>
      <c r="O41" s="85"/>
      <c r="P41" s="85"/>
      <c r="Q41" s="85"/>
      <c r="R41" s="85"/>
      <c r="S41" s="85"/>
      <c r="T41" s="85"/>
      <c r="U41" s="85"/>
      <c r="V41" s="85"/>
      <c r="W41" s="85"/>
      <c r="X41" s="85"/>
    </row>
    <row r="42" spans="1:24" s="71" customFormat="1" ht="11.1" customHeight="1">
      <c r="A42" s="69">
        <f>IF(B42&lt;&gt;"",COUNTA($B$20:B42),"")</f>
        <v>23</v>
      </c>
      <c r="B42" s="78" t="s">
        <v>95</v>
      </c>
      <c r="C42" s="111">
        <v>24902</v>
      </c>
      <c r="D42" s="111">
        <v>525</v>
      </c>
      <c r="E42" s="111">
        <v>7638</v>
      </c>
      <c r="F42" s="111">
        <v>241</v>
      </c>
      <c r="G42" s="111">
        <v>751</v>
      </c>
      <c r="H42" s="111">
        <v>683</v>
      </c>
      <c r="I42" s="111">
        <v>17</v>
      </c>
      <c r="J42" s="111">
        <v>666</v>
      </c>
      <c r="K42" s="111">
        <v>921</v>
      </c>
      <c r="L42" s="111">
        <v>5034</v>
      </c>
      <c r="M42" s="111">
        <v>9109</v>
      </c>
      <c r="N42" s="111">
        <v>0</v>
      </c>
      <c r="O42" s="85"/>
      <c r="P42" s="85"/>
      <c r="Q42" s="85"/>
      <c r="R42" s="85"/>
      <c r="S42" s="85"/>
      <c r="T42" s="85"/>
      <c r="U42" s="85"/>
      <c r="V42" s="85"/>
      <c r="W42" s="85"/>
      <c r="X42" s="85"/>
    </row>
    <row r="43" spans="1:24" s="71" customFormat="1" ht="11.1" customHeight="1">
      <c r="A43" s="69">
        <f>IF(B43&lt;&gt;"",COUNTA($B$20:B43),"")</f>
        <v>24</v>
      </c>
      <c r="B43" s="78" t="s">
        <v>96</v>
      </c>
      <c r="C43" s="111">
        <v>304432</v>
      </c>
      <c r="D43" s="111">
        <v>37854</v>
      </c>
      <c r="E43" s="111">
        <v>10714</v>
      </c>
      <c r="F43" s="111">
        <v>10712</v>
      </c>
      <c r="G43" s="111">
        <v>588</v>
      </c>
      <c r="H43" s="111">
        <v>95690</v>
      </c>
      <c r="I43" s="111">
        <v>27984</v>
      </c>
      <c r="J43" s="111">
        <v>67706</v>
      </c>
      <c r="K43" s="111">
        <v>845</v>
      </c>
      <c r="L43" s="111">
        <v>4338</v>
      </c>
      <c r="M43" s="111">
        <v>13347</v>
      </c>
      <c r="N43" s="111">
        <v>130345</v>
      </c>
      <c r="O43" s="85"/>
      <c r="P43" s="85"/>
      <c r="Q43" s="85"/>
      <c r="R43" s="85"/>
      <c r="S43" s="85"/>
      <c r="T43" s="85"/>
      <c r="U43" s="85"/>
      <c r="V43" s="85"/>
      <c r="W43" s="85"/>
      <c r="X43" s="85"/>
    </row>
    <row r="44" spans="1:24" s="71" customFormat="1" ht="11.1" customHeight="1">
      <c r="A44" s="69">
        <f>IF(B44&lt;&gt;"",COUNTA($B$20:B44),"")</f>
        <v>25</v>
      </c>
      <c r="B44" s="78" t="s">
        <v>82</v>
      </c>
      <c r="C44" s="111">
        <v>220554</v>
      </c>
      <c r="D44" s="111">
        <v>19758</v>
      </c>
      <c r="E44" s="111">
        <v>1842</v>
      </c>
      <c r="F44" s="111">
        <v>9750</v>
      </c>
      <c r="G44" s="111">
        <v>169</v>
      </c>
      <c r="H44" s="111">
        <v>60903</v>
      </c>
      <c r="I44" s="111">
        <v>70</v>
      </c>
      <c r="J44" s="111">
        <v>60833</v>
      </c>
      <c r="K44" s="111">
        <v>198</v>
      </c>
      <c r="L44" s="111">
        <v>1346</v>
      </c>
      <c r="M44" s="111">
        <v>311</v>
      </c>
      <c r="N44" s="111">
        <v>126277</v>
      </c>
      <c r="O44" s="85"/>
      <c r="P44" s="85"/>
      <c r="Q44" s="85"/>
      <c r="R44" s="85"/>
      <c r="S44" s="85"/>
      <c r="T44" s="85"/>
      <c r="U44" s="85"/>
      <c r="V44" s="85"/>
      <c r="W44" s="85"/>
      <c r="X44" s="85"/>
    </row>
    <row r="45" spans="1:24" s="71" customFormat="1" ht="18.95" customHeight="1">
      <c r="A45" s="70">
        <f>IF(B45&lt;&gt;"",COUNTA($B$20:B45),"")</f>
        <v>26</v>
      </c>
      <c r="B45" s="80" t="s">
        <v>97</v>
      </c>
      <c r="C45" s="113">
        <v>591167</v>
      </c>
      <c r="D45" s="113">
        <v>19300</v>
      </c>
      <c r="E45" s="113">
        <v>16637</v>
      </c>
      <c r="F45" s="113">
        <v>2713</v>
      </c>
      <c r="G45" s="113">
        <v>2084</v>
      </c>
      <c r="H45" s="113">
        <v>156610</v>
      </c>
      <c r="I45" s="113">
        <v>96793</v>
      </c>
      <c r="J45" s="113">
        <v>59817</v>
      </c>
      <c r="K45" s="113">
        <v>1636</v>
      </c>
      <c r="L45" s="113">
        <v>11187</v>
      </c>
      <c r="M45" s="113">
        <v>24217</v>
      </c>
      <c r="N45" s="113">
        <v>356782</v>
      </c>
      <c r="O45" s="85"/>
      <c r="P45" s="85"/>
      <c r="Q45" s="85"/>
      <c r="R45" s="85"/>
      <c r="S45" s="85"/>
      <c r="T45" s="85"/>
      <c r="U45" s="85"/>
      <c r="V45" s="85"/>
      <c r="W45" s="85"/>
      <c r="X45" s="85"/>
    </row>
    <row r="46" spans="1:24" s="87" customFormat="1" ht="11.1" customHeight="1">
      <c r="A46" s="69">
        <f>IF(B46&lt;&gt;"",COUNTA($B$20:B46),"")</f>
        <v>27</v>
      </c>
      <c r="B46" s="78" t="s">
        <v>98</v>
      </c>
      <c r="C46" s="111">
        <v>90452</v>
      </c>
      <c r="D46" s="111">
        <v>3644</v>
      </c>
      <c r="E46" s="111">
        <v>4197</v>
      </c>
      <c r="F46" s="111">
        <v>5840</v>
      </c>
      <c r="G46" s="111">
        <v>437</v>
      </c>
      <c r="H46" s="111">
        <v>2279</v>
      </c>
      <c r="I46" s="111">
        <v>5</v>
      </c>
      <c r="J46" s="111">
        <v>2274</v>
      </c>
      <c r="K46" s="111">
        <v>1797</v>
      </c>
      <c r="L46" s="111">
        <v>14787</v>
      </c>
      <c r="M46" s="111">
        <v>28380</v>
      </c>
      <c r="N46" s="111">
        <v>29090</v>
      </c>
      <c r="O46" s="86"/>
      <c r="P46" s="86"/>
      <c r="Q46" s="86"/>
      <c r="R46" s="86"/>
      <c r="S46" s="86"/>
      <c r="T46" s="86"/>
      <c r="U46" s="86"/>
      <c r="V46" s="86"/>
      <c r="W46" s="86"/>
      <c r="X46" s="86"/>
    </row>
    <row r="47" spans="1:24" s="87" customFormat="1" ht="11.1" customHeight="1">
      <c r="A47" s="69">
        <f>IF(B47&lt;&gt;"",COUNTA($B$20:B47),"")</f>
        <v>28</v>
      </c>
      <c r="B47" s="78" t="s">
        <v>99</v>
      </c>
      <c r="C47" s="111">
        <v>1770</v>
      </c>
      <c r="D47" s="111">
        <v>0</v>
      </c>
      <c r="E47" s="111">
        <v>0</v>
      </c>
      <c r="F47" s="111">
        <v>0</v>
      </c>
      <c r="G47" s="111">
        <v>0</v>
      </c>
      <c r="H47" s="111">
        <v>0</v>
      </c>
      <c r="I47" s="111">
        <v>0</v>
      </c>
      <c r="J47" s="111">
        <v>0</v>
      </c>
      <c r="K47" s="111">
        <v>0</v>
      </c>
      <c r="L47" s="111">
        <v>0</v>
      </c>
      <c r="M47" s="111">
        <v>0</v>
      </c>
      <c r="N47" s="111">
        <v>1770</v>
      </c>
      <c r="O47" s="86"/>
      <c r="P47" s="86"/>
      <c r="Q47" s="86"/>
      <c r="R47" s="86"/>
      <c r="S47" s="86"/>
      <c r="T47" s="86"/>
      <c r="U47" s="86"/>
      <c r="V47" s="86"/>
      <c r="W47" s="86"/>
      <c r="X47" s="86"/>
    </row>
    <row r="48" spans="1:24" s="87" customFormat="1" ht="11.1" customHeight="1">
      <c r="A48" s="69">
        <f>IF(B48&lt;&gt;"",COUNTA($B$20:B48),"")</f>
        <v>29</v>
      </c>
      <c r="B48" s="78" t="s">
        <v>100</v>
      </c>
      <c r="C48" s="111">
        <v>65789</v>
      </c>
      <c r="D48" s="111">
        <v>12303</v>
      </c>
      <c r="E48" s="111">
        <v>164</v>
      </c>
      <c r="F48" s="111">
        <v>266</v>
      </c>
      <c r="G48" s="111">
        <v>477</v>
      </c>
      <c r="H48" s="111">
        <v>1571</v>
      </c>
      <c r="I48" s="111">
        <v>1</v>
      </c>
      <c r="J48" s="111">
        <v>1571</v>
      </c>
      <c r="K48" s="111">
        <v>196</v>
      </c>
      <c r="L48" s="111">
        <v>8790</v>
      </c>
      <c r="M48" s="111">
        <v>41487</v>
      </c>
      <c r="N48" s="111">
        <v>535</v>
      </c>
      <c r="O48" s="86"/>
      <c r="P48" s="86"/>
      <c r="Q48" s="86"/>
      <c r="R48" s="86"/>
      <c r="S48" s="86"/>
      <c r="T48" s="86"/>
      <c r="U48" s="86"/>
      <c r="V48" s="86"/>
      <c r="W48" s="86"/>
      <c r="X48" s="86"/>
    </row>
    <row r="49" spans="1:24" s="87" customFormat="1" ht="11.1" customHeight="1">
      <c r="A49" s="69">
        <f>IF(B49&lt;&gt;"",COUNTA($B$20:B49),"")</f>
        <v>30</v>
      </c>
      <c r="B49" s="78" t="s">
        <v>82</v>
      </c>
      <c r="C49" s="111">
        <v>4168</v>
      </c>
      <c r="D49" s="111">
        <v>6</v>
      </c>
      <c r="E49" s="111">
        <v>50</v>
      </c>
      <c r="F49" s="111">
        <v>0</v>
      </c>
      <c r="G49" s="111">
        <v>474</v>
      </c>
      <c r="H49" s="111">
        <v>1421</v>
      </c>
      <c r="I49" s="111">
        <v>0</v>
      </c>
      <c r="J49" s="111">
        <v>1421</v>
      </c>
      <c r="K49" s="111">
        <v>40</v>
      </c>
      <c r="L49" s="111">
        <v>177</v>
      </c>
      <c r="M49" s="111">
        <v>103</v>
      </c>
      <c r="N49" s="111">
        <v>1897</v>
      </c>
      <c r="O49" s="86"/>
      <c r="P49" s="86"/>
      <c r="Q49" s="86"/>
      <c r="R49" s="86"/>
      <c r="S49" s="86"/>
      <c r="T49" s="86"/>
      <c r="U49" s="86"/>
      <c r="V49" s="86"/>
      <c r="W49" s="86"/>
      <c r="X49" s="86"/>
    </row>
    <row r="50" spans="1:24" s="71" customFormat="1" ht="18.95" customHeight="1">
      <c r="A50" s="70">
        <f>IF(B50&lt;&gt;"",COUNTA($B$20:B50),"")</f>
        <v>31</v>
      </c>
      <c r="B50" s="80" t="s">
        <v>101</v>
      </c>
      <c r="C50" s="113">
        <v>153843</v>
      </c>
      <c r="D50" s="113">
        <v>15941</v>
      </c>
      <c r="E50" s="113">
        <v>4311</v>
      </c>
      <c r="F50" s="113">
        <v>6106</v>
      </c>
      <c r="G50" s="113">
        <v>440</v>
      </c>
      <c r="H50" s="113">
        <v>2430</v>
      </c>
      <c r="I50" s="113">
        <v>6</v>
      </c>
      <c r="J50" s="113">
        <v>2424</v>
      </c>
      <c r="K50" s="113">
        <v>1953</v>
      </c>
      <c r="L50" s="113">
        <v>23400</v>
      </c>
      <c r="M50" s="113">
        <v>69764</v>
      </c>
      <c r="N50" s="113">
        <v>29498</v>
      </c>
      <c r="O50" s="85"/>
      <c r="P50" s="85"/>
      <c r="Q50" s="85"/>
      <c r="R50" s="85"/>
      <c r="S50" s="85"/>
      <c r="T50" s="85"/>
      <c r="U50" s="85"/>
      <c r="V50" s="85"/>
      <c r="W50" s="85"/>
      <c r="X50" s="85"/>
    </row>
    <row r="51" spans="1:24" s="71" customFormat="1" ht="18.95" customHeight="1">
      <c r="A51" s="70">
        <f>IF(B51&lt;&gt;"",COUNTA($B$20:B51),"")</f>
        <v>32</v>
      </c>
      <c r="B51" s="80" t="s">
        <v>102</v>
      </c>
      <c r="C51" s="113">
        <v>745010</v>
      </c>
      <c r="D51" s="113">
        <v>35241</v>
      </c>
      <c r="E51" s="113">
        <v>20949</v>
      </c>
      <c r="F51" s="113">
        <v>8819</v>
      </c>
      <c r="G51" s="113">
        <v>2525</v>
      </c>
      <c r="H51" s="113">
        <v>159039</v>
      </c>
      <c r="I51" s="113">
        <v>96798</v>
      </c>
      <c r="J51" s="113">
        <v>62241</v>
      </c>
      <c r="K51" s="113">
        <v>3589</v>
      </c>
      <c r="L51" s="113">
        <v>34588</v>
      </c>
      <c r="M51" s="113">
        <v>93981</v>
      </c>
      <c r="N51" s="113">
        <v>386280</v>
      </c>
      <c r="O51" s="85"/>
      <c r="P51" s="85"/>
      <c r="Q51" s="85"/>
      <c r="R51" s="85"/>
      <c r="S51" s="85"/>
      <c r="T51" s="85"/>
      <c r="U51" s="85"/>
      <c r="V51" s="85"/>
      <c r="W51" s="85"/>
      <c r="X51" s="85"/>
    </row>
    <row r="52" spans="1:24" s="71" customFormat="1" ht="18.95" customHeight="1">
      <c r="A52" s="70">
        <f>IF(B52&lt;&gt;"",COUNTA($B$20:B52),"")</f>
        <v>33</v>
      </c>
      <c r="B52" s="80" t="s">
        <v>103</v>
      </c>
      <c r="C52" s="113">
        <v>5453</v>
      </c>
      <c r="D52" s="113">
        <v>-87809</v>
      </c>
      <c r="E52" s="113">
        <v>-27587</v>
      </c>
      <c r="F52" s="113">
        <v>-60271</v>
      </c>
      <c r="G52" s="113">
        <v>-17201</v>
      </c>
      <c r="H52" s="113">
        <v>-111604</v>
      </c>
      <c r="I52" s="113">
        <v>-32472</v>
      </c>
      <c r="J52" s="113">
        <v>-79131</v>
      </c>
      <c r="K52" s="113">
        <v>-11799</v>
      </c>
      <c r="L52" s="113">
        <v>-54316</v>
      </c>
      <c r="M52" s="113">
        <v>-4527</v>
      </c>
      <c r="N52" s="113">
        <v>380567</v>
      </c>
      <c r="O52" s="85"/>
      <c r="P52" s="85"/>
      <c r="Q52" s="85"/>
      <c r="R52" s="85"/>
      <c r="S52" s="85"/>
      <c r="T52" s="85"/>
      <c r="U52" s="85"/>
      <c r="V52" s="85"/>
      <c r="W52" s="85"/>
      <c r="X52" s="85"/>
    </row>
    <row r="53" spans="1:24" s="87" customFormat="1" ht="24.95" customHeight="1">
      <c r="A53" s="69">
        <f>IF(B53&lt;&gt;"",COUNTA($B$20:B53),"")</f>
        <v>34</v>
      </c>
      <c r="B53" s="81" t="s">
        <v>104</v>
      </c>
      <c r="C53" s="112">
        <v>36378</v>
      </c>
      <c r="D53" s="112">
        <v>-80171</v>
      </c>
      <c r="E53" s="112">
        <v>-22519</v>
      </c>
      <c r="F53" s="112">
        <v>-40755</v>
      </c>
      <c r="G53" s="112">
        <v>-6939</v>
      </c>
      <c r="H53" s="112">
        <v>-107227</v>
      </c>
      <c r="I53" s="112">
        <v>-32440</v>
      </c>
      <c r="J53" s="112">
        <v>-74786</v>
      </c>
      <c r="K53" s="112">
        <v>-10108</v>
      </c>
      <c r="L53" s="112">
        <v>-41566</v>
      </c>
      <c r="M53" s="112">
        <v>-5409</v>
      </c>
      <c r="N53" s="112">
        <v>351070</v>
      </c>
      <c r="O53" s="86"/>
      <c r="P53" s="86"/>
      <c r="Q53" s="86"/>
      <c r="R53" s="86"/>
      <c r="S53" s="86"/>
      <c r="T53" s="86"/>
      <c r="U53" s="86"/>
      <c r="V53" s="86"/>
      <c r="W53" s="86"/>
      <c r="X53" s="86"/>
    </row>
    <row r="54" spans="1:24" s="87" customFormat="1" ht="15" customHeight="1">
      <c r="A54" s="69">
        <f>IF(B54&lt;&gt;"",COUNTA($B$20:B54),"")</f>
        <v>35</v>
      </c>
      <c r="B54" s="78" t="s">
        <v>105</v>
      </c>
      <c r="C54" s="111">
        <v>31236</v>
      </c>
      <c r="D54" s="111">
        <v>0</v>
      </c>
      <c r="E54" s="111">
        <v>0</v>
      </c>
      <c r="F54" s="111">
        <v>2000</v>
      </c>
      <c r="G54" s="111">
        <v>0</v>
      </c>
      <c r="H54" s="111">
        <v>0</v>
      </c>
      <c r="I54" s="111">
        <v>0</v>
      </c>
      <c r="J54" s="111">
        <v>0</v>
      </c>
      <c r="K54" s="111">
        <v>0</v>
      </c>
      <c r="L54" s="111">
        <v>0</v>
      </c>
      <c r="M54" s="111">
        <v>0</v>
      </c>
      <c r="N54" s="111">
        <v>29236</v>
      </c>
      <c r="O54" s="86"/>
      <c r="P54" s="86"/>
      <c r="Q54" s="86"/>
      <c r="R54" s="86"/>
      <c r="S54" s="86"/>
      <c r="T54" s="86"/>
      <c r="U54" s="86"/>
      <c r="V54" s="86"/>
      <c r="W54" s="86"/>
      <c r="X54" s="86"/>
    </row>
    <row r="55" spans="1:24" ht="11.1" customHeight="1">
      <c r="A55" s="69">
        <f>IF(B55&lt;&gt;"",COUNTA($B$20:B55),"")</f>
        <v>36</v>
      </c>
      <c r="B55" s="78" t="s">
        <v>106</v>
      </c>
      <c r="C55" s="111">
        <v>24883</v>
      </c>
      <c r="D55" s="111">
        <v>59</v>
      </c>
      <c r="E55" s="111">
        <v>0</v>
      </c>
      <c r="F55" s="111">
        <v>24</v>
      </c>
      <c r="G55" s="111">
        <v>0</v>
      </c>
      <c r="H55" s="111">
        <v>88</v>
      </c>
      <c r="I55" s="111">
        <v>0</v>
      </c>
      <c r="J55" s="111">
        <v>88</v>
      </c>
      <c r="K55" s="111">
        <v>0</v>
      </c>
      <c r="L55" s="111">
        <v>0</v>
      </c>
      <c r="M55" s="111">
        <v>51</v>
      </c>
      <c r="N55" s="111">
        <v>24661</v>
      </c>
    </row>
    <row r="56" spans="1:24"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4" s="71" customFormat="1" ht="11.1" customHeight="1">
      <c r="A57" s="69">
        <f>IF(B57&lt;&gt;"",COUNTA($B$20:B57),"")</f>
        <v>37</v>
      </c>
      <c r="B57" s="78" t="s">
        <v>78</v>
      </c>
      <c r="C57" s="114">
        <v>863.51</v>
      </c>
      <c r="D57" s="114">
        <v>316.14</v>
      </c>
      <c r="E57" s="114">
        <v>105.59</v>
      </c>
      <c r="F57" s="114">
        <v>35.22</v>
      </c>
      <c r="G57" s="114">
        <v>26.19</v>
      </c>
      <c r="H57" s="114">
        <v>209.98</v>
      </c>
      <c r="I57" s="114">
        <v>41.88</v>
      </c>
      <c r="J57" s="114">
        <v>168.1</v>
      </c>
      <c r="K57" s="114">
        <v>23.31</v>
      </c>
      <c r="L57" s="114">
        <v>101.17</v>
      </c>
      <c r="M57" s="114">
        <v>45.91</v>
      </c>
      <c r="N57" s="114">
        <v>0</v>
      </c>
      <c r="O57" s="85"/>
      <c r="P57" s="85"/>
      <c r="Q57" s="85"/>
      <c r="R57" s="85"/>
      <c r="S57" s="85"/>
      <c r="T57" s="85"/>
      <c r="U57" s="85"/>
      <c r="V57" s="85"/>
      <c r="W57" s="85"/>
      <c r="X57" s="85"/>
    </row>
    <row r="58" spans="1:24" s="71" customFormat="1" ht="11.1" customHeight="1">
      <c r="A58" s="69">
        <f>IF(B58&lt;&gt;"",COUNTA($B$20:B58),"")</f>
        <v>38</v>
      </c>
      <c r="B58" s="78" t="s">
        <v>79</v>
      </c>
      <c r="C58" s="114">
        <v>419.54</v>
      </c>
      <c r="D58" s="114">
        <v>88.04</v>
      </c>
      <c r="E58" s="114">
        <v>51.23</v>
      </c>
      <c r="F58" s="114">
        <v>108.16</v>
      </c>
      <c r="G58" s="114">
        <v>9.8000000000000007</v>
      </c>
      <c r="H58" s="114">
        <v>28.04</v>
      </c>
      <c r="I58" s="114">
        <v>7.48</v>
      </c>
      <c r="J58" s="114">
        <v>20.56</v>
      </c>
      <c r="K58" s="114">
        <v>13.59</v>
      </c>
      <c r="L58" s="114">
        <v>72.180000000000007</v>
      </c>
      <c r="M58" s="114">
        <v>48.5</v>
      </c>
      <c r="N58" s="114">
        <v>0</v>
      </c>
      <c r="O58" s="85"/>
      <c r="P58" s="85"/>
      <c r="Q58" s="85"/>
      <c r="R58" s="85"/>
      <c r="S58" s="85"/>
      <c r="T58" s="85"/>
      <c r="U58" s="85"/>
      <c r="V58" s="85"/>
      <c r="W58" s="85"/>
      <c r="X58" s="85"/>
    </row>
    <row r="59" spans="1:24" s="71" customFormat="1" ht="21.6" customHeight="1">
      <c r="A59" s="69">
        <f>IF(B59&lt;&gt;"",COUNTA($B$20:B59),"")</f>
        <v>39</v>
      </c>
      <c r="B59" s="79" t="s">
        <v>638</v>
      </c>
      <c r="C59" s="114">
        <v>640.66999999999996</v>
      </c>
      <c r="D59" s="114">
        <v>0</v>
      </c>
      <c r="E59" s="114">
        <v>0</v>
      </c>
      <c r="F59" s="114">
        <v>0</v>
      </c>
      <c r="G59" s="114">
        <v>0</v>
      </c>
      <c r="H59" s="114">
        <v>640.66999999999996</v>
      </c>
      <c r="I59" s="114">
        <v>527.71</v>
      </c>
      <c r="J59" s="114">
        <v>112.96</v>
      </c>
      <c r="K59" s="114">
        <v>0</v>
      </c>
      <c r="L59" s="114">
        <v>0</v>
      </c>
      <c r="M59" s="114">
        <v>0</v>
      </c>
      <c r="N59" s="114">
        <v>0</v>
      </c>
      <c r="O59" s="85"/>
      <c r="P59" s="85"/>
      <c r="Q59" s="85"/>
      <c r="R59" s="85"/>
      <c r="S59" s="85"/>
      <c r="T59" s="85"/>
      <c r="U59" s="85"/>
      <c r="V59" s="85"/>
      <c r="W59" s="85"/>
      <c r="X59" s="85"/>
    </row>
    <row r="60" spans="1:24" s="71" customFormat="1" ht="11.1" customHeight="1">
      <c r="A60" s="69">
        <f>IF(B60&lt;&gt;"",COUNTA($B$20:B60),"")</f>
        <v>40</v>
      </c>
      <c r="B60" s="78" t="s">
        <v>80</v>
      </c>
      <c r="C60" s="114">
        <v>11.24</v>
      </c>
      <c r="D60" s="114">
        <v>0.02</v>
      </c>
      <c r="E60" s="114">
        <v>0</v>
      </c>
      <c r="F60" s="114">
        <v>0.03</v>
      </c>
      <c r="G60" s="114">
        <v>0</v>
      </c>
      <c r="H60" s="114">
        <v>0.02</v>
      </c>
      <c r="I60" s="114">
        <v>0</v>
      </c>
      <c r="J60" s="114">
        <v>0.02</v>
      </c>
      <c r="K60" s="114">
        <v>0</v>
      </c>
      <c r="L60" s="114">
        <v>0</v>
      </c>
      <c r="M60" s="114">
        <v>0.02</v>
      </c>
      <c r="N60" s="114">
        <v>11.15</v>
      </c>
      <c r="O60" s="85"/>
      <c r="P60" s="85"/>
      <c r="Q60" s="85"/>
      <c r="R60" s="85"/>
      <c r="S60" s="85"/>
      <c r="T60" s="85"/>
      <c r="U60" s="85"/>
      <c r="V60" s="85"/>
      <c r="W60" s="85"/>
      <c r="X60" s="85"/>
    </row>
    <row r="61" spans="1:24" s="71" customFormat="1" ht="11.1" customHeight="1">
      <c r="A61" s="69">
        <f>IF(B61&lt;&gt;"",COUNTA($B$20:B61),"")</f>
        <v>41</v>
      </c>
      <c r="B61" s="78" t="s">
        <v>81</v>
      </c>
      <c r="C61" s="114">
        <v>1722.71</v>
      </c>
      <c r="D61" s="114">
        <v>158.25</v>
      </c>
      <c r="E61" s="114">
        <v>36.58</v>
      </c>
      <c r="F61" s="114">
        <v>107.65</v>
      </c>
      <c r="G61" s="114">
        <v>7.37</v>
      </c>
      <c r="H61" s="114">
        <v>653.25</v>
      </c>
      <c r="I61" s="114">
        <v>32.909999999999997</v>
      </c>
      <c r="J61" s="114">
        <v>620.34</v>
      </c>
      <c r="K61" s="114">
        <v>19.440000000000001</v>
      </c>
      <c r="L61" s="114">
        <v>81.87</v>
      </c>
      <c r="M61" s="114">
        <v>46.79</v>
      </c>
      <c r="N61" s="114">
        <v>611.5</v>
      </c>
      <c r="O61" s="85"/>
      <c r="P61" s="85"/>
      <c r="Q61" s="85"/>
      <c r="R61" s="85"/>
      <c r="S61" s="85"/>
      <c r="T61" s="85"/>
      <c r="U61" s="85"/>
      <c r="V61" s="85"/>
      <c r="W61" s="85"/>
      <c r="X61" s="85"/>
    </row>
    <row r="62" spans="1:24" s="71" customFormat="1" ht="11.1" customHeight="1">
      <c r="A62" s="69">
        <f>IF(B62&lt;&gt;"",COUNTA($B$20:B62),"")</f>
        <v>42</v>
      </c>
      <c r="B62" s="78" t="s">
        <v>82</v>
      </c>
      <c r="C62" s="114">
        <v>1040.46</v>
      </c>
      <c r="D62" s="114">
        <v>93.21</v>
      </c>
      <c r="E62" s="114">
        <v>8.69</v>
      </c>
      <c r="F62" s="114">
        <v>46</v>
      </c>
      <c r="G62" s="114">
        <v>0.8</v>
      </c>
      <c r="H62" s="114">
        <v>287.31</v>
      </c>
      <c r="I62" s="114">
        <v>0.33</v>
      </c>
      <c r="J62" s="114">
        <v>286.98</v>
      </c>
      <c r="K62" s="114">
        <v>0.93</v>
      </c>
      <c r="L62" s="114">
        <v>6.35</v>
      </c>
      <c r="M62" s="114">
        <v>1.47</v>
      </c>
      <c r="N62" s="114">
        <v>595.71</v>
      </c>
      <c r="O62" s="85"/>
      <c r="P62" s="85"/>
      <c r="Q62" s="85"/>
      <c r="R62" s="85"/>
      <c r="S62" s="85"/>
      <c r="T62" s="85"/>
      <c r="U62" s="85"/>
      <c r="V62" s="85"/>
      <c r="W62" s="85"/>
      <c r="X62" s="85"/>
    </row>
    <row r="63" spans="1:24" s="71" customFormat="1" ht="18.95" customHeight="1">
      <c r="A63" s="70">
        <f>IF(B63&lt;&gt;"",COUNTA($B$20:B63),"")</f>
        <v>43</v>
      </c>
      <c r="B63" s="80" t="s">
        <v>83</v>
      </c>
      <c r="C63" s="115">
        <v>2617.21</v>
      </c>
      <c r="D63" s="115">
        <v>469.25</v>
      </c>
      <c r="E63" s="115">
        <v>184.72</v>
      </c>
      <c r="F63" s="115">
        <v>205.06</v>
      </c>
      <c r="G63" s="115">
        <v>42.57</v>
      </c>
      <c r="H63" s="115">
        <v>1244.6500000000001</v>
      </c>
      <c r="I63" s="115">
        <v>609.66</v>
      </c>
      <c r="J63" s="115">
        <v>634.99</v>
      </c>
      <c r="K63" s="115">
        <v>55.4</v>
      </c>
      <c r="L63" s="115">
        <v>248.86</v>
      </c>
      <c r="M63" s="115">
        <v>139.76</v>
      </c>
      <c r="N63" s="115">
        <v>26.94</v>
      </c>
      <c r="O63" s="85"/>
      <c r="P63" s="85"/>
      <c r="Q63" s="85"/>
      <c r="R63" s="85"/>
      <c r="S63" s="85"/>
      <c r="T63" s="85"/>
      <c r="U63" s="85"/>
      <c r="V63" s="85"/>
      <c r="W63" s="85"/>
      <c r="X63" s="85"/>
    </row>
    <row r="64" spans="1:24" s="71" customFormat="1" ht="21.6" customHeight="1">
      <c r="A64" s="69">
        <f>IF(B64&lt;&gt;"",COUNTA($B$20:B64),"")</f>
        <v>44</v>
      </c>
      <c r="B64" s="79" t="s">
        <v>84</v>
      </c>
      <c r="C64" s="114">
        <v>858.04</v>
      </c>
      <c r="D64" s="114">
        <v>106.41</v>
      </c>
      <c r="E64" s="114">
        <v>44.02</v>
      </c>
      <c r="F64" s="114">
        <v>116.32</v>
      </c>
      <c r="G64" s="114">
        <v>47.63</v>
      </c>
      <c r="H64" s="114">
        <v>37.659999999999997</v>
      </c>
      <c r="I64" s="114">
        <v>0.08</v>
      </c>
      <c r="J64" s="114">
        <v>37.58</v>
      </c>
      <c r="K64" s="114">
        <v>17.23</v>
      </c>
      <c r="L64" s="114">
        <v>163.37</v>
      </c>
      <c r="M64" s="114">
        <v>325.39999999999998</v>
      </c>
      <c r="N64" s="114">
        <v>0</v>
      </c>
      <c r="O64" s="85"/>
      <c r="P64" s="85"/>
      <c r="Q64" s="85"/>
      <c r="R64" s="85"/>
      <c r="S64" s="85"/>
      <c r="T64" s="85"/>
      <c r="U64" s="85"/>
      <c r="V64" s="85"/>
      <c r="W64" s="85"/>
      <c r="X64" s="85"/>
    </row>
    <row r="65" spans="1:24" s="71" customFormat="1" ht="11.1" customHeight="1">
      <c r="A65" s="69">
        <f>IF(B65&lt;&gt;"",COUNTA($B$20:B65),"")</f>
        <v>45</v>
      </c>
      <c r="B65" s="78" t="s">
        <v>85</v>
      </c>
      <c r="C65" s="114">
        <v>448.15</v>
      </c>
      <c r="D65" s="114">
        <v>74.209999999999994</v>
      </c>
      <c r="E65" s="114">
        <v>11.45</v>
      </c>
      <c r="F65" s="114">
        <v>111.67</v>
      </c>
      <c r="G65" s="114">
        <v>47.08</v>
      </c>
      <c r="H65" s="114">
        <v>28.05</v>
      </c>
      <c r="I65" s="114">
        <v>0.08</v>
      </c>
      <c r="J65" s="114">
        <v>27.96</v>
      </c>
      <c r="K65" s="114">
        <v>15.76</v>
      </c>
      <c r="L65" s="114">
        <v>152.38</v>
      </c>
      <c r="M65" s="114">
        <v>7.56</v>
      </c>
      <c r="N65" s="114">
        <v>0</v>
      </c>
      <c r="O65" s="85"/>
      <c r="P65" s="85"/>
      <c r="Q65" s="85"/>
      <c r="R65" s="85"/>
      <c r="S65" s="85"/>
      <c r="T65" s="85"/>
      <c r="U65" s="85"/>
      <c r="V65" s="85"/>
      <c r="W65" s="85"/>
      <c r="X65" s="85"/>
    </row>
    <row r="66" spans="1:24" s="71" customFormat="1" ht="11.1" customHeight="1">
      <c r="A66" s="69">
        <f>IF(B66&lt;&gt;"",COUNTA($B$20:B66),"")</f>
        <v>46</v>
      </c>
      <c r="B66" s="78" t="s">
        <v>86</v>
      </c>
      <c r="C66" s="114">
        <v>0.61</v>
      </c>
      <c r="D66" s="114">
        <v>0</v>
      </c>
      <c r="E66" s="114">
        <v>0</v>
      </c>
      <c r="F66" s="114">
        <v>0</v>
      </c>
      <c r="G66" s="114">
        <v>0</v>
      </c>
      <c r="H66" s="114">
        <v>0</v>
      </c>
      <c r="I66" s="114">
        <v>0</v>
      </c>
      <c r="J66" s="114">
        <v>0</v>
      </c>
      <c r="K66" s="114">
        <v>0</v>
      </c>
      <c r="L66" s="114">
        <v>0.01</v>
      </c>
      <c r="M66" s="114">
        <v>0</v>
      </c>
      <c r="N66" s="114">
        <v>0.6</v>
      </c>
      <c r="O66" s="85"/>
      <c r="P66" s="85"/>
      <c r="Q66" s="85"/>
      <c r="R66" s="85"/>
      <c r="S66" s="85"/>
      <c r="T66" s="85"/>
      <c r="U66" s="85"/>
      <c r="V66" s="85"/>
      <c r="W66" s="85"/>
      <c r="X66" s="85"/>
    </row>
    <row r="67" spans="1:24" s="71" customFormat="1" ht="11.1" customHeight="1">
      <c r="A67" s="69">
        <f>IF(B67&lt;&gt;"",COUNTA($B$20:B67),"")</f>
        <v>47</v>
      </c>
      <c r="B67" s="78" t="s">
        <v>87</v>
      </c>
      <c r="C67" s="114">
        <v>32.65</v>
      </c>
      <c r="D67" s="114">
        <v>4.8499999999999996</v>
      </c>
      <c r="E67" s="114">
        <v>0.46</v>
      </c>
      <c r="F67" s="114">
        <v>4.55</v>
      </c>
      <c r="G67" s="114">
        <v>5.0999999999999996</v>
      </c>
      <c r="H67" s="114">
        <v>1.1499999999999999</v>
      </c>
      <c r="I67" s="114">
        <v>0.09</v>
      </c>
      <c r="J67" s="114">
        <v>1.06</v>
      </c>
      <c r="K67" s="114">
        <v>0.15</v>
      </c>
      <c r="L67" s="114">
        <v>7.99</v>
      </c>
      <c r="M67" s="114">
        <v>0.03</v>
      </c>
      <c r="N67" s="114">
        <v>8.36</v>
      </c>
      <c r="O67" s="85"/>
      <c r="P67" s="85"/>
      <c r="Q67" s="85"/>
      <c r="R67" s="85"/>
      <c r="S67" s="85"/>
      <c r="T67" s="85"/>
      <c r="U67" s="85"/>
      <c r="V67" s="85"/>
      <c r="W67" s="85"/>
      <c r="X67" s="85"/>
    </row>
    <row r="68" spans="1:24" s="71" customFormat="1" ht="11.1" customHeight="1">
      <c r="A68" s="69">
        <f>IF(B68&lt;&gt;"",COUNTA($B$20:B68),"")</f>
        <v>48</v>
      </c>
      <c r="B68" s="78" t="s">
        <v>82</v>
      </c>
      <c r="C68" s="114">
        <v>19.66</v>
      </c>
      <c r="D68" s="114">
        <v>0.03</v>
      </c>
      <c r="E68" s="114">
        <v>0.24</v>
      </c>
      <c r="F68" s="114">
        <v>0</v>
      </c>
      <c r="G68" s="114">
        <v>2.2400000000000002</v>
      </c>
      <c r="H68" s="114">
        <v>6.7</v>
      </c>
      <c r="I68" s="114">
        <v>0</v>
      </c>
      <c r="J68" s="114">
        <v>6.7</v>
      </c>
      <c r="K68" s="114">
        <v>0.19</v>
      </c>
      <c r="L68" s="114">
        <v>0.83</v>
      </c>
      <c r="M68" s="114">
        <v>0.49</v>
      </c>
      <c r="N68" s="114">
        <v>8.9499999999999993</v>
      </c>
      <c r="O68" s="85"/>
      <c r="P68" s="85"/>
      <c r="Q68" s="85"/>
      <c r="R68" s="85"/>
      <c r="S68" s="85"/>
      <c r="T68" s="85"/>
      <c r="U68" s="85"/>
      <c r="V68" s="85"/>
      <c r="W68" s="85"/>
      <c r="X68" s="85"/>
    </row>
    <row r="69" spans="1:24" s="71" customFormat="1" ht="18.95" customHeight="1">
      <c r="A69" s="70">
        <f>IF(B69&lt;&gt;"",COUNTA($B$20:B69),"")</f>
        <v>49</v>
      </c>
      <c r="B69" s="80" t="s">
        <v>88</v>
      </c>
      <c r="C69" s="115">
        <v>871.64</v>
      </c>
      <c r="D69" s="115">
        <v>111.23</v>
      </c>
      <c r="E69" s="115">
        <v>44.25</v>
      </c>
      <c r="F69" s="115">
        <v>120.87</v>
      </c>
      <c r="G69" s="115">
        <v>50.49</v>
      </c>
      <c r="H69" s="115">
        <v>32.11</v>
      </c>
      <c r="I69" s="115">
        <v>0.18</v>
      </c>
      <c r="J69" s="115">
        <v>31.93</v>
      </c>
      <c r="K69" s="115">
        <v>17.190000000000001</v>
      </c>
      <c r="L69" s="115">
        <v>170.54</v>
      </c>
      <c r="M69" s="115">
        <v>324.95</v>
      </c>
      <c r="N69" s="115">
        <v>0.01</v>
      </c>
      <c r="O69" s="85"/>
      <c r="P69" s="85"/>
      <c r="Q69" s="85"/>
      <c r="R69" s="85"/>
      <c r="S69" s="85"/>
      <c r="T69" s="85"/>
      <c r="U69" s="85"/>
      <c r="V69" s="85"/>
      <c r="W69" s="85"/>
      <c r="X69" s="85"/>
    </row>
    <row r="70" spans="1:24" s="71" customFormat="1" ht="18.95" customHeight="1">
      <c r="A70" s="70">
        <f>IF(B70&lt;&gt;"",COUNTA($B$20:B70),"")</f>
        <v>50</v>
      </c>
      <c r="B70" s="80" t="s">
        <v>89</v>
      </c>
      <c r="C70" s="115">
        <v>3488.85</v>
      </c>
      <c r="D70" s="115">
        <v>580.49</v>
      </c>
      <c r="E70" s="115">
        <v>228.97</v>
      </c>
      <c r="F70" s="115">
        <v>325.93</v>
      </c>
      <c r="G70" s="115">
        <v>93.05</v>
      </c>
      <c r="H70" s="115">
        <v>1276.75</v>
      </c>
      <c r="I70" s="115">
        <v>609.83000000000004</v>
      </c>
      <c r="J70" s="115">
        <v>666.92</v>
      </c>
      <c r="K70" s="115">
        <v>72.59</v>
      </c>
      <c r="L70" s="115">
        <v>419.4</v>
      </c>
      <c r="M70" s="115">
        <v>464.71</v>
      </c>
      <c r="N70" s="115">
        <v>26.95</v>
      </c>
      <c r="O70" s="85"/>
      <c r="P70" s="85"/>
      <c r="Q70" s="85"/>
      <c r="R70" s="85"/>
      <c r="S70" s="85"/>
      <c r="T70" s="85"/>
      <c r="U70" s="85"/>
      <c r="V70" s="85"/>
      <c r="W70" s="85"/>
      <c r="X70" s="85"/>
    </row>
    <row r="71" spans="1:24" s="71" customFormat="1" ht="11.1" customHeight="1">
      <c r="A71" s="69">
        <f>IF(B71&lt;&gt;"",COUNTA($B$20:B71),"")</f>
        <v>51</v>
      </c>
      <c r="B71" s="78" t="s">
        <v>90</v>
      </c>
      <c r="C71" s="114">
        <v>858.24</v>
      </c>
      <c r="D71" s="114">
        <v>0</v>
      </c>
      <c r="E71" s="114">
        <v>0</v>
      </c>
      <c r="F71" s="114">
        <v>0</v>
      </c>
      <c r="G71" s="114">
        <v>0</v>
      </c>
      <c r="H71" s="114">
        <v>0</v>
      </c>
      <c r="I71" s="114">
        <v>0</v>
      </c>
      <c r="J71" s="114">
        <v>0</v>
      </c>
      <c r="K71" s="114">
        <v>0</v>
      </c>
      <c r="L71" s="114">
        <v>0</v>
      </c>
      <c r="M71" s="114">
        <v>0</v>
      </c>
      <c r="N71" s="114">
        <v>858.24</v>
      </c>
      <c r="O71" s="85"/>
      <c r="P71" s="85"/>
      <c r="Q71" s="85"/>
      <c r="R71" s="85"/>
      <c r="S71" s="85"/>
      <c r="T71" s="85"/>
      <c r="U71" s="85"/>
      <c r="V71" s="85"/>
      <c r="W71" s="85"/>
      <c r="X71" s="85"/>
    </row>
    <row r="72" spans="1:24" s="71" customFormat="1" ht="11.1" customHeight="1">
      <c r="A72" s="69">
        <f>IF(B72&lt;&gt;"",COUNTA($B$20:B72),"")</f>
        <v>52</v>
      </c>
      <c r="B72" s="78" t="s">
        <v>91</v>
      </c>
      <c r="C72" s="114">
        <v>313.02</v>
      </c>
      <c r="D72" s="114">
        <v>0</v>
      </c>
      <c r="E72" s="114">
        <v>0</v>
      </c>
      <c r="F72" s="114">
        <v>0</v>
      </c>
      <c r="G72" s="114">
        <v>0</v>
      </c>
      <c r="H72" s="114">
        <v>0</v>
      </c>
      <c r="I72" s="114">
        <v>0</v>
      </c>
      <c r="J72" s="114">
        <v>0</v>
      </c>
      <c r="K72" s="114">
        <v>0</v>
      </c>
      <c r="L72" s="114">
        <v>0</v>
      </c>
      <c r="M72" s="114">
        <v>0</v>
      </c>
      <c r="N72" s="114">
        <v>313.02</v>
      </c>
      <c r="O72" s="85"/>
      <c r="P72" s="85"/>
      <c r="Q72" s="85"/>
      <c r="R72" s="85"/>
      <c r="S72" s="85"/>
      <c r="T72" s="85"/>
      <c r="U72" s="85"/>
      <c r="V72" s="85"/>
      <c r="W72" s="85"/>
      <c r="X72" s="85"/>
    </row>
    <row r="73" spans="1:24" s="71" customFormat="1" ht="11.1" customHeight="1">
      <c r="A73" s="69">
        <f>IF(B73&lt;&gt;"",COUNTA($B$20:B73),"")</f>
        <v>53</v>
      </c>
      <c r="B73" s="78" t="s">
        <v>107</v>
      </c>
      <c r="C73" s="114">
        <v>347.84</v>
      </c>
      <c r="D73" s="114">
        <v>0</v>
      </c>
      <c r="E73" s="114">
        <v>0</v>
      </c>
      <c r="F73" s="114">
        <v>0</v>
      </c>
      <c r="G73" s="114">
        <v>0</v>
      </c>
      <c r="H73" s="114">
        <v>0</v>
      </c>
      <c r="I73" s="114">
        <v>0</v>
      </c>
      <c r="J73" s="114">
        <v>0</v>
      </c>
      <c r="K73" s="114">
        <v>0</v>
      </c>
      <c r="L73" s="114">
        <v>0</v>
      </c>
      <c r="M73" s="114">
        <v>0</v>
      </c>
      <c r="N73" s="114">
        <v>347.84</v>
      </c>
      <c r="O73" s="85"/>
      <c r="P73" s="85"/>
      <c r="Q73" s="85"/>
      <c r="R73" s="85"/>
      <c r="S73" s="85"/>
      <c r="T73" s="85"/>
      <c r="U73" s="85"/>
      <c r="V73" s="85"/>
      <c r="W73" s="85"/>
      <c r="X73" s="85"/>
    </row>
    <row r="74" spans="1:24" s="71" customFormat="1" ht="11.1" customHeight="1">
      <c r="A74" s="69">
        <f>IF(B74&lt;&gt;"",COUNTA($B$20:B74),"")</f>
        <v>54</v>
      </c>
      <c r="B74" s="78" t="s">
        <v>108</v>
      </c>
      <c r="C74" s="114">
        <v>127.06</v>
      </c>
      <c r="D74" s="114">
        <v>0</v>
      </c>
      <c r="E74" s="114">
        <v>0</v>
      </c>
      <c r="F74" s="114">
        <v>0</v>
      </c>
      <c r="G74" s="114">
        <v>0</v>
      </c>
      <c r="H74" s="114">
        <v>0</v>
      </c>
      <c r="I74" s="114">
        <v>0</v>
      </c>
      <c r="J74" s="114">
        <v>0</v>
      </c>
      <c r="K74" s="114">
        <v>0</v>
      </c>
      <c r="L74" s="114">
        <v>0</v>
      </c>
      <c r="M74" s="114">
        <v>0</v>
      </c>
      <c r="N74" s="114">
        <v>127.06</v>
      </c>
      <c r="O74" s="85"/>
      <c r="P74" s="85"/>
      <c r="Q74" s="85"/>
      <c r="R74" s="85"/>
      <c r="S74" s="85"/>
      <c r="T74" s="85"/>
      <c r="U74" s="85"/>
      <c r="V74" s="85"/>
      <c r="W74" s="85"/>
      <c r="X74" s="85"/>
    </row>
    <row r="75" spans="1:24" s="71" customFormat="1" ht="11.1" customHeight="1">
      <c r="A75" s="69">
        <f>IF(B75&lt;&gt;"",COUNTA($B$20:B75),"")</f>
        <v>55</v>
      </c>
      <c r="B75" s="78" t="s">
        <v>28</v>
      </c>
      <c r="C75" s="114">
        <v>553.67999999999995</v>
      </c>
      <c r="D75" s="114">
        <v>0</v>
      </c>
      <c r="E75" s="114">
        <v>0</v>
      </c>
      <c r="F75" s="114">
        <v>0</v>
      </c>
      <c r="G75" s="114">
        <v>0</v>
      </c>
      <c r="H75" s="114">
        <v>0</v>
      </c>
      <c r="I75" s="114">
        <v>0</v>
      </c>
      <c r="J75" s="114">
        <v>0</v>
      </c>
      <c r="K75" s="114">
        <v>0</v>
      </c>
      <c r="L75" s="114">
        <v>0</v>
      </c>
      <c r="M75" s="114">
        <v>0</v>
      </c>
      <c r="N75" s="114">
        <v>553.67999999999995</v>
      </c>
      <c r="O75" s="85"/>
      <c r="P75" s="85"/>
      <c r="Q75" s="85"/>
      <c r="R75" s="85"/>
      <c r="S75" s="85"/>
      <c r="T75" s="85"/>
      <c r="U75" s="85"/>
      <c r="V75" s="85"/>
      <c r="W75" s="85"/>
      <c r="X75" s="85"/>
    </row>
    <row r="76" spans="1:24" s="71" customFormat="1" ht="21.6" customHeight="1">
      <c r="A76" s="69">
        <f>IF(B76&lt;&gt;"",COUNTA($B$20:B76),"")</f>
        <v>56</v>
      </c>
      <c r="B76" s="79" t="s">
        <v>92</v>
      </c>
      <c r="C76" s="114">
        <v>252</v>
      </c>
      <c r="D76" s="114">
        <v>0</v>
      </c>
      <c r="E76" s="114">
        <v>0</v>
      </c>
      <c r="F76" s="114">
        <v>0</v>
      </c>
      <c r="G76" s="114">
        <v>0</v>
      </c>
      <c r="H76" s="114">
        <v>0</v>
      </c>
      <c r="I76" s="114">
        <v>0</v>
      </c>
      <c r="J76" s="114">
        <v>0</v>
      </c>
      <c r="K76" s="114">
        <v>0</v>
      </c>
      <c r="L76" s="114">
        <v>0</v>
      </c>
      <c r="M76" s="114">
        <v>0</v>
      </c>
      <c r="N76" s="114">
        <v>252</v>
      </c>
      <c r="O76" s="85"/>
      <c r="P76" s="85"/>
      <c r="Q76" s="85"/>
      <c r="R76" s="85"/>
      <c r="S76" s="85"/>
      <c r="T76" s="85"/>
      <c r="U76" s="85"/>
      <c r="V76" s="85"/>
      <c r="W76" s="85"/>
      <c r="X76" s="85"/>
    </row>
    <row r="77" spans="1:24" s="71" customFormat="1" ht="21.6" customHeight="1">
      <c r="A77" s="69">
        <f>IF(B77&lt;&gt;"",COUNTA($B$20:B77),"")</f>
        <v>57</v>
      </c>
      <c r="B77" s="79" t="s">
        <v>93</v>
      </c>
      <c r="C77" s="114">
        <v>529.9</v>
      </c>
      <c r="D77" s="114">
        <v>1.84</v>
      </c>
      <c r="E77" s="114">
        <v>0.52</v>
      </c>
      <c r="F77" s="114">
        <v>6.62</v>
      </c>
      <c r="G77" s="114">
        <v>3.65</v>
      </c>
      <c r="H77" s="114">
        <v>496.19</v>
      </c>
      <c r="I77" s="114">
        <v>250.91</v>
      </c>
      <c r="J77" s="114">
        <v>245.27</v>
      </c>
      <c r="K77" s="114">
        <v>0.32</v>
      </c>
      <c r="L77" s="114">
        <v>14.86</v>
      </c>
      <c r="M77" s="114">
        <v>5.9</v>
      </c>
      <c r="N77" s="114">
        <v>0</v>
      </c>
      <c r="O77" s="85"/>
      <c r="P77" s="85"/>
      <c r="Q77" s="85"/>
      <c r="R77" s="85"/>
      <c r="S77" s="85"/>
      <c r="T77" s="85"/>
      <c r="U77" s="85"/>
      <c r="V77" s="85"/>
      <c r="W77" s="85"/>
      <c r="X77" s="85"/>
    </row>
    <row r="78" spans="1:24" s="71" customFormat="1" ht="21.6" customHeight="1">
      <c r="A78" s="69">
        <f>IF(B78&lt;&gt;"",COUNTA($B$20:B78),"")</f>
        <v>58</v>
      </c>
      <c r="B78" s="79" t="s">
        <v>94</v>
      </c>
      <c r="C78" s="114">
        <v>81.83</v>
      </c>
      <c r="D78" s="114">
        <v>1.36</v>
      </c>
      <c r="E78" s="114">
        <v>0.08</v>
      </c>
      <c r="F78" s="114">
        <v>0.5</v>
      </c>
      <c r="G78" s="114">
        <v>0.66</v>
      </c>
      <c r="H78" s="114">
        <v>75.290000000000006</v>
      </c>
      <c r="I78" s="114">
        <v>73.94</v>
      </c>
      <c r="J78" s="114">
        <v>1.35</v>
      </c>
      <c r="K78" s="114">
        <v>0</v>
      </c>
      <c r="L78" s="114">
        <v>0.06</v>
      </c>
      <c r="M78" s="114">
        <v>3.88</v>
      </c>
      <c r="N78" s="114">
        <v>0</v>
      </c>
      <c r="O78" s="85"/>
      <c r="P78" s="85"/>
      <c r="Q78" s="85"/>
      <c r="R78" s="85"/>
      <c r="S78" s="85"/>
      <c r="T78" s="85"/>
      <c r="U78" s="85"/>
      <c r="V78" s="85"/>
      <c r="W78" s="85"/>
      <c r="X78" s="85"/>
    </row>
    <row r="79" spans="1:24" s="71" customFormat="1" ht="11.1" customHeight="1">
      <c r="A79" s="69">
        <f>IF(B79&lt;&gt;"",COUNTA($B$20:B79),"")</f>
        <v>59</v>
      </c>
      <c r="B79" s="78" t="s">
        <v>95</v>
      </c>
      <c r="C79" s="114">
        <v>117.47</v>
      </c>
      <c r="D79" s="114">
        <v>2.48</v>
      </c>
      <c r="E79" s="114">
        <v>36.03</v>
      </c>
      <c r="F79" s="114">
        <v>1.1399999999999999</v>
      </c>
      <c r="G79" s="114">
        <v>3.54</v>
      </c>
      <c r="H79" s="114">
        <v>3.22</v>
      </c>
      <c r="I79" s="114">
        <v>0.08</v>
      </c>
      <c r="J79" s="114">
        <v>3.14</v>
      </c>
      <c r="K79" s="114">
        <v>4.3499999999999996</v>
      </c>
      <c r="L79" s="114">
        <v>23.75</v>
      </c>
      <c r="M79" s="114">
        <v>42.97</v>
      </c>
      <c r="N79" s="114">
        <v>0</v>
      </c>
      <c r="O79" s="85"/>
      <c r="P79" s="85"/>
      <c r="Q79" s="85"/>
      <c r="R79" s="85"/>
      <c r="S79" s="85"/>
      <c r="T79" s="85"/>
      <c r="U79" s="85"/>
      <c r="V79" s="85"/>
      <c r="W79" s="85"/>
      <c r="X79" s="85"/>
    </row>
    <row r="80" spans="1:24" s="71" customFormat="1" ht="11.1" customHeight="1">
      <c r="A80" s="69">
        <f>IF(B80&lt;&gt;"",COUNTA($B$20:B80),"")</f>
        <v>60</v>
      </c>
      <c r="B80" s="78" t="s">
        <v>96</v>
      </c>
      <c r="C80" s="114">
        <v>1436.16</v>
      </c>
      <c r="D80" s="114">
        <v>178.58</v>
      </c>
      <c r="E80" s="114">
        <v>50.54</v>
      </c>
      <c r="F80" s="114">
        <v>50.53</v>
      </c>
      <c r="G80" s="114">
        <v>2.77</v>
      </c>
      <c r="H80" s="114">
        <v>451.42</v>
      </c>
      <c r="I80" s="114">
        <v>132.01</v>
      </c>
      <c r="J80" s="114">
        <v>319.39999999999998</v>
      </c>
      <c r="K80" s="114">
        <v>3.99</v>
      </c>
      <c r="L80" s="114">
        <v>20.46</v>
      </c>
      <c r="M80" s="114">
        <v>62.96</v>
      </c>
      <c r="N80" s="114">
        <v>614.9</v>
      </c>
      <c r="O80" s="85"/>
      <c r="P80" s="85"/>
      <c r="Q80" s="85"/>
      <c r="R80" s="85"/>
      <c r="S80" s="85"/>
      <c r="T80" s="85"/>
      <c r="U80" s="85"/>
      <c r="V80" s="85"/>
      <c r="W80" s="85"/>
      <c r="X80" s="85"/>
    </row>
    <row r="81" spans="1:24" s="71" customFormat="1" ht="11.1" customHeight="1">
      <c r="A81" s="69">
        <f>IF(B81&lt;&gt;"",COUNTA($B$20:B81),"")</f>
        <v>61</v>
      </c>
      <c r="B81" s="78" t="s">
        <v>82</v>
      </c>
      <c r="C81" s="114">
        <v>1040.46</v>
      </c>
      <c r="D81" s="114">
        <v>93.21</v>
      </c>
      <c r="E81" s="114">
        <v>8.69</v>
      </c>
      <c r="F81" s="114">
        <v>46</v>
      </c>
      <c r="G81" s="114">
        <v>0.8</v>
      </c>
      <c r="H81" s="114">
        <v>287.31</v>
      </c>
      <c r="I81" s="114">
        <v>0.33</v>
      </c>
      <c r="J81" s="114">
        <v>286.98</v>
      </c>
      <c r="K81" s="114">
        <v>0.93</v>
      </c>
      <c r="L81" s="114">
        <v>6.35</v>
      </c>
      <c r="M81" s="114">
        <v>1.47</v>
      </c>
      <c r="N81" s="114">
        <v>595.71</v>
      </c>
      <c r="O81" s="85"/>
      <c r="P81" s="85"/>
      <c r="Q81" s="85"/>
      <c r="R81" s="85"/>
      <c r="S81" s="85"/>
      <c r="T81" s="85"/>
      <c r="U81" s="85"/>
      <c r="V81" s="85"/>
      <c r="W81" s="85"/>
      <c r="X81" s="85"/>
    </row>
    <row r="82" spans="1:24" s="71" customFormat="1" ht="18.95" customHeight="1">
      <c r="A82" s="70">
        <f>IF(B82&lt;&gt;"",COUNTA($B$20:B82),"")</f>
        <v>62</v>
      </c>
      <c r="B82" s="80" t="s">
        <v>97</v>
      </c>
      <c r="C82" s="115">
        <v>2788.83</v>
      </c>
      <c r="D82" s="115">
        <v>91.05</v>
      </c>
      <c r="E82" s="115">
        <v>78.489999999999995</v>
      </c>
      <c r="F82" s="115">
        <v>12.8</v>
      </c>
      <c r="G82" s="115">
        <v>9.83</v>
      </c>
      <c r="H82" s="115">
        <v>738.8</v>
      </c>
      <c r="I82" s="115">
        <v>456.62</v>
      </c>
      <c r="J82" s="115">
        <v>282.19</v>
      </c>
      <c r="K82" s="115">
        <v>7.72</v>
      </c>
      <c r="L82" s="115">
        <v>52.78</v>
      </c>
      <c r="M82" s="115">
        <v>114.24</v>
      </c>
      <c r="N82" s="115">
        <v>1683.12</v>
      </c>
      <c r="O82" s="85"/>
      <c r="P82" s="85"/>
      <c r="Q82" s="85"/>
      <c r="R82" s="85"/>
      <c r="S82" s="85"/>
      <c r="T82" s="85"/>
      <c r="U82" s="85"/>
      <c r="V82" s="85"/>
      <c r="W82" s="85"/>
      <c r="X82" s="85"/>
    </row>
    <row r="83" spans="1:24" s="87" customFormat="1" ht="11.1" customHeight="1">
      <c r="A83" s="69">
        <f>IF(B83&lt;&gt;"",COUNTA($B$20:B83),"")</f>
        <v>63</v>
      </c>
      <c r="B83" s="78" t="s">
        <v>98</v>
      </c>
      <c r="C83" s="114">
        <v>426.7</v>
      </c>
      <c r="D83" s="114">
        <v>17.190000000000001</v>
      </c>
      <c r="E83" s="114">
        <v>19.8</v>
      </c>
      <c r="F83" s="114">
        <v>27.55</v>
      </c>
      <c r="G83" s="114">
        <v>2.06</v>
      </c>
      <c r="H83" s="114">
        <v>10.75</v>
      </c>
      <c r="I83" s="114">
        <v>0.02</v>
      </c>
      <c r="J83" s="114">
        <v>10.73</v>
      </c>
      <c r="K83" s="114">
        <v>8.48</v>
      </c>
      <c r="L83" s="114">
        <v>69.760000000000005</v>
      </c>
      <c r="M83" s="114">
        <v>133.88</v>
      </c>
      <c r="N83" s="114">
        <v>137.22999999999999</v>
      </c>
      <c r="O83" s="86"/>
      <c r="P83" s="86"/>
      <c r="Q83" s="86"/>
      <c r="R83" s="86"/>
      <c r="S83" s="86"/>
      <c r="T83" s="86"/>
      <c r="U83" s="86"/>
      <c r="V83" s="86"/>
      <c r="W83" s="86"/>
      <c r="X83" s="86"/>
    </row>
    <row r="84" spans="1:24" s="87" customFormat="1" ht="11.1" customHeight="1">
      <c r="A84" s="69">
        <f>IF(B84&lt;&gt;"",COUNTA($B$20:B84),"")</f>
        <v>64</v>
      </c>
      <c r="B84" s="78" t="s">
        <v>99</v>
      </c>
      <c r="C84" s="114">
        <v>8.35</v>
      </c>
      <c r="D84" s="114">
        <v>0</v>
      </c>
      <c r="E84" s="114">
        <v>0</v>
      </c>
      <c r="F84" s="114">
        <v>0</v>
      </c>
      <c r="G84" s="114">
        <v>0</v>
      </c>
      <c r="H84" s="114">
        <v>0</v>
      </c>
      <c r="I84" s="114">
        <v>0</v>
      </c>
      <c r="J84" s="114">
        <v>0</v>
      </c>
      <c r="K84" s="114">
        <v>0</v>
      </c>
      <c r="L84" s="114">
        <v>0</v>
      </c>
      <c r="M84" s="114">
        <v>0</v>
      </c>
      <c r="N84" s="114">
        <v>8.35</v>
      </c>
      <c r="O84" s="86"/>
      <c r="P84" s="86"/>
      <c r="Q84" s="86"/>
      <c r="R84" s="86"/>
      <c r="S84" s="86"/>
      <c r="T84" s="86"/>
      <c r="U84" s="86"/>
      <c r="V84" s="86"/>
      <c r="W84" s="86"/>
      <c r="X84" s="86"/>
    </row>
    <row r="85" spans="1:24" s="87" customFormat="1" ht="11.1" customHeight="1">
      <c r="A85" s="69">
        <f>IF(B85&lt;&gt;"",COUNTA($B$20:B85),"")</f>
        <v>65</v>
      </c>
      <c r="B85" s="78" t="s">
        <v>100</v>
      </c>
      <c r="C85" s="114">
        <v>310.36</v>
      </c>
      <c r="D85" s="114">
        <v>58.04</v>
      </c>
      <c r="E85" s="114">
        <v>0.77</v>
      </c>
      <c r="F85" s="114">
        <v>1.25</v>
      </c>
      <c r="G85" s="114">
        <v>2.25</v>
      </c>
      <c r="H85" s="114">
        <v>7.41</v>
      </c>
      <c r="I85" s="114">
        <v>0</v>
      </c>
      <c r="J85" s="114">
        <v>7.41</v>
      </c>
      <c r="K85" s="114">
        <v>0.92</v>
      </c>
      <c r="L85" s="114">
        <v>41.47</v>
      </c>
      <c r="M85" s="114">
        <v>195.72</v>
      </c>
      <c r="N85" s="114">
        <v>2.52</v>
      </c>
      <c r="O85" s="86"/>
      <c r="P85" s="86"/>
      <c r="Q85" s="86"/>
      <c r="R85" s="86"/>
      <c r="S85" s="86"/>
      <c r="T85" s="86"/>
      <c r="U85" s="86"/>
      <c r="V85" s="86"/>
      <c r="W85" s="86"/>
      <c r="X85" s="86"/>
    </row>
    <row r="86" spans="1:24" s="87" customFormat="1" ht="11.1" customHeight="1">
      <c r="A86" s="69">
        <f>IF(B86&lt;&gt;"",COUNTA($B$20:B86),"")</f>
        <v>66</v>
      </c>
      <c r="B86" s="78" t="s">
        <v>82</v>
      </c>
      <c r="C86" s="114">
        <v>19.66</v>
      </c>
      <c r="D86" s="114">
        <v>0.03</v>
      </c>
      <c r="E86" s="114">
        <v>0.24</v>
      </c>
      <c r="F86" s="114">
        <v>0</v>
      </c>
      <c r="G86" s="114">
        <v>2.2400000000000002</v>
      </c>
      <c r="H86" s="114">
        <v>6.7</v>
      </c>
      <c r="I86" s="114">
        <v>0</v>
      </c>
      <c r="J86" s="114">
        <v>6.7</v>
      </c>
      <c r="K86" s="114">
        <v>0.19</v>
      </c>
      <c r="L86" s="114">
        <v>0.83</v>
      </c>
      <c r="M86" s="114">
        <v>0.49</v>
      </c>
      <c r="N86" s="114">
        <v>8.9499999999999993</v>
      </c>
      <c r="O86" s="86"/>
      <c r="P86" s="86"/>
      <c r="Q86" s="86"/>
      <c r="R86" s="86"/>
      <c r="S86" s="86"/>
      <c r="T86" s="86"/>
      <c r="U86" s="86"/>
      <c r="V86" s="86"/>
      <c r="W86" s="86"/>
      <c r="X86" s="86"/>
    </row>
    <row r="87" spans="1:24" s="71" customFormat="1" ht="18.95" customHeight="1">
      <c r="A87" s="70">
        <f>IF(B87&lt;&gt;"",COUNTA($B$20:B87),"")</f>
        <v>67</v>
      </c>
      <c r="B87" s="80" t="s">
        <v>101</v>
      </c>
      <c r="C87" s="115">
        <v>725.75</v>
      </c>
      <c r="D87" s="115">
        <v>75.2</v>
      </c>
      <c r="E87" s="115">
        <v>20.34</v>
      </c>
      <c r="F87" s="115">
        <v>28.8</v>
      </c>
      <c r="G87" s="115">
        <v>2.08</v>
      </c>
      <c r="H87" s="115">
        <v>11.46</v>
      </c>
      <c r="I87" s="115">
        <v>0.03</v>
      </c>
      <c r="J87" s="115">
        <v>11.43</v>
      </c>
      <c r="K87" s="115">
        <v>9.2100000000000009</v>
      </c>
      <c r="L87" s="115">
        <v>110.39</v>
      </c>
      <c r="M87" s="115">
        <v>329.11</v>
      </c>
      <c r="N87" s="115">
        <v>139.16</v>
      </c>
      <c r="O87" s="85"/>
      <c r="P87" s="85"/>
      <c r="Q87" s="85"/>
      <c r="R87" s="85"/>
      <c r="S87" s="85"/>
      <c r="T87" s="85"/>
      <c r="U87" s="85"/>
      <c r="V87" s="85"/>
      <c r="W87" s="85"/>
      <c r="X87" s="85"/>
    </row>
    <row r="88" spans="1:24" s="71" customFormat="1" ht="18.95" customHeight="1">
      <c r="A88" s="70">
        <f>IF(B88&lt;&gt;"",COUNTA($B$20:B88),"")</f>
        <v>68</v>
      </c>
      <c r="B88" s="80" t="s">
        <v>102</v>
      </c>
      <c r="C88" s="115">
        <v>3514.58</v>
      </c>
      <c r="D88" s="115">
        <v>166.25</v>
      </c>
      <c r="E88" s="115">
        <v>98.83</v>
      </c>
      <c r="F88" s="115">
        <v>41.6</v>
      </c>
      <c r="G88" s="115">
        <v>11.91</v>
      </c>
      <c r="H88" s="115">
        <v>750.27</v>
      </c>
      <c r="I88" s="115">
        <v>456.64</v>
      </c>
      <c r="J88" s="115">
        <v>293.62</v>
      </c>
      <c r="K88" s="115">
        <v>16.93</v>
      </c>
      <c r="L88" s="115">
        <v>163.16999999999999</v>
      </c>
      <c r="M88" s="115">
        <v>443.35</v>
      </c>
      <c r="N88" s="115">
        <v>1822.28</v>
      </c>
      <c r="O88" s="85"/>
      <c r="P88" s="85"/>
      <c r="Q88" s="85"/>
      <c r="R88" s="85"/>
      <c r="S88" s="85"/>
      <c r="T88" s="85"/>
      <c r="U88" s="85"/>
      <c r="V88" s="85"/>
      <c r="W88" s="85"/>
      <c r="X88" s="85"/>
    </row>
    <row r="89" spans="1:24" s="71" customFormat="1" ht="18.95" customHeight="1">
      <c r="A89" s="70">
        <f>IF(B89&lt;&gt;"",COUNTA($B$20:B89),"")</f>
        <v>69</v>
      </c>
      <c r="B89" s="80" t="s">
        <v>103</v>
      </c>
      <c r="C89" s="115">
        <v>25.72</v>
      </c>
      <c r="D89" s="115">
        <v>-414.24</v>
      </c>
      <c r="E89" s="115">
        <v>-130.13999999999999</v>
      </c>
      <c r="F89" s="115">
        <v>-284.33</v>
      </c>
      <c r="G89" s="115">
        <v>-81.14</v>
      </c>
      <c r="H89" s="115">
        <v>-526.49</v>
      </c>
      <c r="I89" s="115">
        <v>-153.19</v>
      </c>
      <c r="J89" s="115">
        <v>-373.3</v>
      </c>
      <c r="K89" s="115">
        <v>-55.66</v>
      </c>
      <c r="L89" s="115">
        <v>-256.24</v>
      </c>
      <c r="M89" s="115">
        <v>-21.36</v>
      </c>
      <c r="N89" s="115">
        <v>1795.32</v>
      </c>
      <c r="O89" s="85"/>
      <c r="P89" s="85"/>
      <c r="Q89" s="85"/>
      <c r="R89" s="85"/>
      <c r="S89" s="85"/>
      <c r="T89" s="85"/>
      <c r="U89" s="85"/>
      <c r="V89" s="85"/>
      <c r="W89" s="85"/>
      <c r="X89" s="85"/>
    </row>
    <row r="90" spans="1:24" s="87" customFormat="1" ht="24.95" customHeight="1">
      <c r="A90" s="69">
        <f>IF(B90&lt;&gt;"",COUNTA($B$20:B90),"")</f>
        <v>70</v>
      </c>
      <c r="B90" s="81" t="s">
        <v>104</v>
      </c>
      <c r="C90" s="116">
        <v>171.61</v>
      </c>
      <c r="D90" s="116">
        <v>-378.21</v>
      </c>
      <c r="E90" s="116">
        <v>-106.23</v>
      </c>
      <c r="F90" s="116">
        <v>-192.26</v>
      </c>
      <c r="G90" s="116">
        <v>-32.729999999999997</v>
      </c>
      <c r="H90" s="116">
        <v>-505.84</v>
      </c>
      <c r="I90" s="116">
        <v>-153.04</v>
      </c>
      <c r="J90" s="116">
        <v>-352.8</v>
      </c>
      <c r="K90" s="116">
        <v>-47.68</v>
      </c>
      <c r="L90" s="116">
        <v>-196.09</v>
      </c>
      <c r="M90" s="116">
        <v>-25.52</v>
      </c>
      <c r="N90" s="116">
        <v>1656.17</v>
      </c>
      <c r="O90" s="86"/>
      <c r="P90" s="86"/>
      <c r="Q90" s="86"/>
      <c r="R90" s="86"/>
      <c r="S90" s="86"/>
      <c r="T90" s="86"/>
      <c r="U90" s="86"/>
      <c r="V90" s="86"/>
      <c r="W90" s="86"/>
      <c r="X90" s="86"/>
    </row>
    <row r="91" spans="1:24" s="87" customFormat="1" ht="15" customHeight="1">
      <c r="A91" s="69">
        <f>IF(B91&lt;&gt;"",COUNTA($B$20:B91),"")</f>
        <v>71</v>
      </c>
      <c r="B91" s="78" t="s">
        <v>105</v>
      </c>
      <c r="C91" s="114">
        <v>147.36000000000001</v>
      </c>
      <c r="D91" s="114">
        <v>0</v>
      </c>
      <c r="E91" s="114">
        <v>0</v>
      </c>
      <c r="F91" s="114">
        <v>9.43</v>
      </c>
      <c r="G91" s="114">
        <v>0</v>
      </c>
      <c r="H91" s="114">
        <v>0</v>
      </c>
      <c r="I91" s="114">
        <v>0</v>
      </c>
      <c r="J91" s="114">
        <v>0</v>
      </c>
      <c r="K91" s="114">
        <v>0</v>
      </c>
      <c r="L91" s="114">
        <v>0</v>
      </c>
      <c r="M91" s="114">
        <v>0</v>
      </c>
      <c r="N91" s="114">
        <v>137.91999999999999</v>
      </c>
      <c r="O91" s="86"/>
      <c r="P91" s="86"/>
      <c r="Q91" s="86"/>
      <c r="R91" s="86"/>
      <c r="S91" s="86"/>
      <c r="T91" s="86"/>
      <c r="U91" s="86"/>
      <c r="V91" s="86"/>
      <c r="W91" s="86"/>
      <c r="X91" s="86"/>
    </row>
    <row r="92" spans="1:24" ht="11.1" customHeight="1">
      <c r="A92" s="69">
        <f>IF(B92&lt;&gt;"",COUNTA($B$20:B92),"")</f>
        <v>72</v>
      </c>
      <c r="B92" s="78" t="s">
        <v>106</v>
      </c>
      <c r="C92" s="114">
        <v>117.39</v>
      </c>
      <c r="D92" s="114">
        <v>0.28000000000000003</v>
      </c>
      <c r="E92" s="114">
        <v>0</v>
      </c>
      <c r="F92" s="114">
        <v>0.11</v>
      </c>
      <c r="G92" s="114">
        <v>0</v>
      </c>
      <c r="H92" s="114">
        <v>0.41</v>
      </c>
      <c r="I92" s="114">
        <v>0</v>
      </c>
      <c r="J92" s="114">
        <v>0.41</v>
      </c>
      <c r="K92" s="114">
        <v>0</v>
      </c>
      <c r="L92" s="114">
        <v>0</v>
      </c>
      <c r="M92" s="114">
        <v>0.24</v>
      </c>
      <c r="N92" s="114">
        <v>116.34</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O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615</v>
      </c>
      <c r="B1" s="219"/>
      <c r="C1" s="220" t="str">
        <f>"Auszahlungen und Einzahlungen der kreisfreien und großen
kreisangehörigen Städte "&amp;Deckblatt!A7&amp;" nach Produktbereichen"</f>
        <v>Auszahlungen und Einzahlungen der kreisfreien und großen
kreisangehörigen Städte 2021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2021 nach Produktbereichen</v>
      </c>
      <c r="I1" s="220"/>
      <c r="J1" s="220"/>
      <c r="K1" s="220"/>
      <c r="L1" s="220"/>
      <c r="M1" s="220"/>
      <c r="N1" s="221"/>
    </row>
    <row r="2" spans="1:14" s="74" customFormat="1" ht="15" customHeight="1">
      <c r="A2" s="218" t="s">
        <v>616</v>
      </c>
      <c r="B2" s="219"/>
      <c r="C2" s="220" t="s">
        <v>64</v>
      </c>
      <c r="D2" s="220"/>
      <c r="E2" s="220"/>
      <c r="F2" s="220"/>
      <c r="G2" s="221"/>
      <c r="H2" s="222" t="s">
        <v>64</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15" ht="11.45" customHeight="1">
      <c r="A17" s="206"/>
      <c r="B17" s="207"/>
      <c r="C17" s="260"/>
      <c r="D17" s="157">
        <v>11</v>
      </c>
      <c r="E17" s="157">
        <v>12</v>
      </c>
      <c r="F17" s="157" t="s">
        <v>109</v>
      </c>
      <c r="G17" s="158" t="s">
        <v>110</v>
      </c>
      <c r="H17" s="159">
        <v>3</v>
      </c>
      <c r="I17" s="157" t="s">
        <v>113</v>
      </c>
      <c r="J17" s="157">
        <v>36</v>
      </c>
      <c r="K17" s="157">
        <v>4</v>
      </c>
      <c r="L17" s="157" t="s">
        <v>114</v>
      </c>
      <c r="M17" s="157" t="s">
        <v>123</v>
      </c>
      <c r="N17" s="75">
        <v>6</v>
      </c>
    </row>
    <row r="18" spans="1:15"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15" s="71" customFormat="1" ht="20.100000000000001" customHeight="1">
      <c r="A19" s="88"/>
      <c r="B19" s="84"/>
      <c r="C19" s="257" t="s">
        <v>60</v>
      </c>
      <c r="D19" s="258"/>
      <c r="E19" s="258"/>
      <c r="F19" s="258"/>
      <c r="G19" s="258"/>
      <c r="H19" s="258" t="s">
        <v>60</v>
      </c>
      <c r="I19" s="258"/>
      <c r="J19" s="258"/>
      <c r="K19" s="258"/>
      <c r="L19" s="258"/>
      <c r="M19" s="258"/>
      <c r="N19" s="258"/>
      <c r="O19" s="85"/>
    </row>
    <row r="20" spans="1:15" s="71" customFormat="1" ht="11.1" customHeight="1">
      <c r="A20" s="69">
        <f>IF(B20&lt;&gt;"",COUNTA($B$20:B20),"")</f>
        <v>1</v>
      </c>
      <c r="B20" s="78" t="s">
        <v>78</v>
      </c>
      <c r="C20" s="111">
        <v>155916</v>
      </c>
      <c r="D20" s="111">
        <v>56209</v>
      </c>
      <c r="E20" s="111">
        <v>33333</v>
      </c>
      <c r="F20" s="111">
        <v>5783</v>
      </c>
      <c r="G20" s="111">
        <v>8333</v>
      </c>
      <c r="H20" s="111">
        <v>14280</v>
      </c>
      <c r="I20" s="111">
        <v>7428</v>
      </c>
      <c r="J20" s="111">
        <v>6852</v>
      </c>
      <c r="K20" s="111">
        <v>8230</v>
      </c>
      <c r="L20" s="111">
        <v>15439</v>
      </c>
      <c r="M20" s="111">
        <v>14311</v>
      </c>
      <c r="N20" s="111">
        <v>0</v>
      </c>
      <c r="O20" s="85"/>
    </row>
    <row r="21" spans="1:15" s="71" customFormat="1" ht="11.1" customHeight="1">
      <c r="A21" s="69">
        <f>IF(B21&lt;&gt;"",COUNTA($B$20:B21),"")</f>
        <v>2</v>
      </c>
      <c r="B21" s="78" t="s">
        <v>79</v>
      </c>
      <c r="C21" s="111">
        <v>77374</v>
      </c>
      <c r="D21" s="111">
        <v>8104</v>
      </c>
      <c r="E21" s="111">
        <v>8347</v>
      </c>
      <c r="F21" s="111">
        <v>26642</v>
      </c>
      <c r="G21" s="111">
        <v>3286</v>
      </c>
      <c r="H21" s="111">
        <v>2197</v>
      </c>
      <c r="I21" s="111">
        <v>1860</v>
      </c>
      <c r="J21" s="111">
        <v>337</v>
      </c>
      <c r="K21" s="111">
        <v>11273</v>
      </c>
      <c r="L21" s="111">
        <v>11900</v>
      </c>
      <c r="M21" s="111">
        <v>5625</v>
      </c>
      <c r="N21" s="111">
        <v>0</v>
      </c>
      <c r="O21" s="85"/>
    </row>
    <row r="22" spans="1:15" s="71" customFormat="1" ht="21.6" customHeight="1">
      <c r="A22" s="69">
        <f>IF(B22&lt;&gt;"",COUNTA($B$20:B22),"")</f>
        <v>3</v>
      </c>
      <c r="B22" s="79" t="s">
        <v>638</v>
      </c>
      <c r="C22" s="111">
        <v>199837</v>
      </c>
      <c r="D22" s="111">
        <v>0</v>
      </c>
      <c r="E22" s="111">
        <v>0</v>
      </c>
      <c r="F22" s="111">
        <v>0</v>
      </c>
      <c r="G22" s="111">
        <v>0</v>
      </c>
      <c r="H22" s="111">
        <v>199837</v>
      </c>
      <c r="I22" s="111">
        <v>147808</v>
      </c>
      <c r="J22" s="111">
        <v>52028</v>
      </c>
      <c r="K22" s="111">
        <v>0</v>
      </c>
      <c r="L22" s="111">
        <v>0</v>
      </c>
      <c r="M22" s="111">
        <v>0</v>
      </c>
      <c r="N22" s="111">
        <v>0</v>
      </c>
      <c r="O22" s="85"/>
    </row>
    <row r="23" spans="1:15" s="71" customFormat="1" ht="11.1" customHeight="1">
      <c r="A23" s="69">
        <f>IF(B23&lt;&gt;"",COUNTA($B$20:B23),"")</f>
        <v>4</v>
      </c>
      <c r="B23" s="78" t="s">
        <v>80</v>
      </c>
      <c r="C23" s="111">
        <v>1660</v>
      </c>
      <c r="D23" s="111">
        <v>0</v>
      </c>
      <c r="E23" s="111">
        <v>0</v>
      </c>
      <c r="F23" s="111">
        <v>0</v>
      </c>
      <c r="G23" s="111">
        <v>0</v>
      </c>
      <c r="H23" s="111">
        <v>0</v>
      </c>
      <c r="I23" s="111">
        <v>0</v>
      </c>
      <c r="J23" s="111">
        <v>0</v>
      </c>
      <c r="K23" s="111">
        <v>0</v>
      </c>
      <c r="L23" s="111">
        <v>0</v>
      </c>
      <c r="M23" s="111">
        <v>0</v>
      </c>
      <c r="N23" s="111">
        <v>1659</v>
      </c>
      <c r="O23" s="85"/>
    </row>
    <row r="24" spans="1:15" s="71" customFormat="1" ht="11.1" customHeight="1">
      <c r="A24" s="69">
        <f>IF(B24&lt;&gt;"",COUNTA($B$20:B24),"")</f>
        <v>5</v>
      </c>
      <c r="B24" s="78" t="s">
        <v>81</v>
      </c>
      <c r="C24" s="111">
        <v>259980</v>
      </c>
      <c r="D24" s="111">
        <v>6562</v>
      </c>
      <c r="E24" s="111">
        <v>18927</v>
      </c>
      <c r="F24" s="111">
        <v>14515</v>
      </c>
      <c r="G24" s="111">
        <v>28677</v>
      </c>
      <c r="H24" s="111">
        <v>119815</v>
      </c>
      <c r="I24" s="111">
        <v>12577</v>
      </c>
      <c r="J24" s="111">
        <v>107238</v>
      </c>
      <c r="K24" s="111">
        <v>7450</v>
      </c>
      <c r="L24" s="111">
        <v>27489</v>
      </c>
      <c r="M24" s="111">
        <v>35773</v>
      </c>
      <c r="N24" s="111">
        <v>772</v>
      </c>
      <c r="O24" s="85"/>
    </row>
    <row r="25" spans="1:15" s="71" customFormat="1" ht="11.1" customHeight="1">
      <c r="A25" s="69">
        <f>IF(B25&lt;&gt;"",COUNTA($B$20:B25),"")</f>
        <v>6</v>
      </c>
      <c r="B25" s="78" t="s">
        <v>82</v>
      </c>
      <c r="C25" s="111">
        <v>6484</v>
      </c>
      <c r="D25" s="111">
        <v>0</v>
      </c>
      <c r="E25" s="111">
        <v>0</v>
      </c>
      <c r="F25" s="111">
        <v>3923</v>
      </c>
      <c r="G25" s="111">
        <v>0</v>
      </c>
      <c r="H25" s="111">
        <v>2542</v>
      </c>
      <c r="I25" s="111">
        <v>287</v>
      </c>
      <c r="J25" s="111">
        <v>2255</v>
      </c>
      <c r="K25" s="111">
        <v>0</v>
      </c>
      <c r="L25" s="111">
        <v>19</v>
      </c>
      <c r="M25" s="111">
        <v>0</v>
      </c>
      <c r="N25" s="111">
        <v>0</v>
      </c>
      <c r="O25" s="85"/>
    </row>
    <row r="26" spans="1:15" s="71" customFormat="1" ht="18.95" customHeight="1">
      <c r="A26" s="70">
        <f>IF(B26&lt;&gt;"",COUNTA($B$20:B26),"")</f>
        <v>7</v>
      </c>
      <c r="B26" s="80" t="s">
        <v>83</v>
      </c>
      <c r="C26" s="113">
        <v>688283</v>
      </c>
      <c r="D26" s="113">
        <v>70877</v>
      </c>
      <c r="E26" s="113">
        <v>60606</v>
      </c>
      <c r="F26" s="113">
        <v>43016</v>
      </c>
      <c r="G26" s="113">
        <v>40296</v>
      </c>
      <c r="H26" s="113">
        <v>333587</v>
      </c>
      <c r="I26" s="113">
        <v>169387</v>
      </c>
      <c r="J26" s="113">
        <v>164200</v>
      </c>
      <c r="K26" s="113">
        <v>26953</v>
      </c>
      <c r="L26" s="113">
        <v>54808</v>
      </c>
      <c r="M26" s="113">
        <v>55710</v>
      </c>
      <c r="N26" s="113">
        <v>2431</v>
      </c>
      <c r="O26" s="85"/>
    </row>
    <row r="27" spans="1:15" s="71" customFormat="1" ht="21.6" customHeight="1">
      <c r="A27" s="69">
        <f>IF(B27&lt;&gt;"",COUNTA($B$20:B27),"")</f>
        <v>8</v>
      </c>
      <c r="B27" s="79" t="s">
        <v>84</v>
      </c>
      <c r="C27" s="111">
        <v>53907</v>
      </c>
      <c r="D27" s="111">
        <v>4204</v>
      </c>
      <c r="E27" s="111">
        <v>5731</v>
      </c>
      <c r="F27" s="111">
        <v>851</v>
      </c>
      <c r="G27" s="111">
        <v>2002</v>
      </c>
      <c r="H27" s="111">
        <v>1844</v>
      </c>
      <c r="I27" s="111">
        <v>0</v>
      </c>
      <c r="J27" s="111">
        <v>1844</v>
      </c>
      <c r="K27" s="111">
        <v>945</v>
      </c>
      <c r="L27" s="111">
        <v>31464</v>
      </c>
      <c r="M27" s="111">
        <v>6865</v>
      </c>
      <c r="N27" s="111">
        <v>0</v>
      </c>
      <c r="O27" s="85"/>
    </row>
    <row r="28" spans="1:15" s="71" customFormat="1" ht="11.1" customHeight="1">
      <c r="A28" s="69">
        <f>IF(B28&lt;&gt;"",COUNTA($B$20:B28),"")</f>
        <v>9</v>
      </c>
      <c r="B28" s="78" t="s">
        <v>85</v>
      </c>
      <c r="C28" s="111">
        <v>29315</v>
      </c>
      <c r="D28" s="111">
        <v>78</v>
      </c>
      <c r="E28" s="111">
        <v>0</v>
      </c>
      <c r="F28" s="111">
        <v>8</v>
      </c>
      <c r="G28" s="111">
        <v>0</v>
      </c>
      <c r="H28" s="111">
        <v>0</v>
      </c>
      <c r="I28" s="111">
        <v>0</v>
      </c>
      <c r="J28" s="111">
        <v>0</v>
      </c>
      <c r="K28" s="111">
        <v>0</v>
      </c>
      <c r="L28" s="111">
        <v>24776</v>
      </c>
      <c r="M28" s="111">
        <v>4454</v>
      </c>
      <c r="N28" s="111">
        <v>0</v>
      </c>
      <c r="O28" s="85"/>
    </row>
    <row r="29" spans="1:15"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row>
    <row r="30" spans="1:15" s="71" customFormat="1" ht="11.1" customHeight="1">
      <c r="A30" s="69">
        <f>IF(B30&lt;&gt;"",COUNTA($B$20:B30),"")</f>
        <v>11</v>
      </c>
      <c r="B30" s="78" t="s">
        <v>87</v>
      </c>
      <c r="C30" s="111">
        <v>5723</v>
      </c>
      <c r="D30" s="111">
        <v>0</v>
      </c>
      <c r="E30" s="111">
        <v>0</v>
      </c>
      <c r="F30" s="111">
        <v>367</v>
      </c>
      <c r="G30" s="111">
        <v>23</v>
      </c>
      <c r="H30" s="111">
        <v>178</v>
      </c>
      <c r="I30" s="111">
        <v>178</v>
      </c>
      <c r="J30" s="111">
        <v>0</v>
      </c>
      <c r="K30" s="111">
        <v>0</v>
      </c>
      <c r="L30" s="111">
        <v>5055</v>
      </c>
      <c r="M30" s="111">
        <v>0</v>
      </c>
      <c r="N30" s="111">
        <v>100</v>
      </c>
      <c r="O30" s="85"/>
    </row>
    <row r="31" spans="1:15" s="71" customFormat="1" ht="11.1" customHeight="1">
      <c r="A31" s="69">
        <f>IF(B31&lt;&gt;"",COUNTA($B$20:B31),"")</f>
        <v>12</v>
      </c>
      <c r="B31" s="78" t="s">
        <v>82</v>
      </c>
      <c r="C31" s="111">
        <v>0</v>
      </c>
      <c r="D31" s="111">
        <v>0</v>
      </c>
      <c r="E31" s="111">
        <v>0</v>
      </c>
      <c r="F31" s="111">
        <v>0</v>
      </c>
      <c r="G31" s="111">
        <v>0</v>
      </c>
      <c r="H31" s="111">
        <v>0</v>
      </c>
      <c r="I31" s="111">
        <v>0</v>
      </c>
      <c r="J31" s="111">
        <v>0</v>
      </c>
      <c r="K31" s="111">
        <v>0</v>
      </c>
      <c r="L31" s="111">
        <v>0</v>
      </c>
      <c r="M31" s="111">
        <v>0</v>
      </c>
      <c r="N31" s="111">
        <v>0</v>
      </c>
      <c r="O31" s="85"/>
    </row>
    <row r="32" spans="1:15" s="71" customFormat="1" ht="18.95" customHeight="1">
      <c r="A32" s="70">
        <f>IF(B32&lt;&gt;"",COUNTA($B$20:B32),"")</f>
        <v>13</v>
      </c>
      <c r="B32" s="80" t="s">
        <v>88</v>
      </c>
      <c r="C32" s="113">
        <v>59630</v>
      </c>
      <c r="D32" s="113">
        <v>4204</v>
      </c>
      <c r="E32" s="113">
        <v>5731</v>
      </c>
      <c r="F32" s="113">
        <v>1218</v>
      </c>
      <c r="G32" s="113">
        <v>2025</v>
      </c>
      <c r="H32" s="113">
        <v>2022</v>
      </c>
      <c r="I32" s="113">
        <v>178</v>
      </c>
      <c r="J32" s="113">
        <v>1844</v>
      </c>
      <c r="K32" s="113">
        <v>945</v>
      </c>
      <c r="L32" s="113">
        <v>36518</v>
      </c>
      <c r="M32" s="113">
        <v>6865</v>
      </c>
      <c r="N32" s="113">
        <v>100</v>
      </c>
      <c r="O32" s="85"/>
    </row>
    <row r="33" spans="1:15" s="71" customFormat="1" ht="18.95" customHeight="1">
      <c r="A33" s="70">
        <f>IF(B33&lt;&gt;"",COUNTA($B$20:B33),"")</f>
        <v>14</v>
      </c>
      <c r="B33" s="80" t="s">
        <v>89</v>
      </c>
      <c r="C33" s="113">
        <v>747913</v>
      </c>
      <c r="D33" s="113">
        <v>75081</v>
      </c>
      <c r="E33" s="113">
        <v>66337</v>
      </c>
      <c r="F33" s="113">
        <v>44234</v>
      </c>
      <c r="G33" s="113">
        <v>42321</v>
      </c>
      <c r="H33" s="113">
        <v>335609</v>
      </c>
      <c r="I33" s="113">
        <v>169565</v>
      </c>
      <c r="J33" s="113">
        <v>166044</v>
      </c>
      <c r="K33" s="113">
        <v>27899</v>
      </c>
      <c r="L33" s="113">
        <v>91327</v>
      </c>
      <c r="M33" s="113">
        <v>62575</v>
      </c>
      <c r="N33" s="113">
        <v>2531</v>
      </c>
      <c r="O33" s="85"/>
    </row>
    <row r="34" spans="1:15" s="71" customFormat="1" ht="11.1" customHeight="1">
      <c r="A34" s="69">
        <f>IF(B34&lt;&gt;"",COUNTA($B$20:B34),"")</f>
        <v>15</v>
      </c>
      <c r="B34" s="78" t="s">
        <v>90</v>
      </c>
      <c r="C34" s="111">
        <v>217285</v>
      </c>
      <c r="D34" s="111">
        <v>0</v>
      </c>
      <c r="E34" s="111">
        <v>0</v>
      </c>
      <c r="F34" s="111">
        <v>0</v>
      </c>
      <c r="G34" s="111">
        <v>0</v>
      </c>
      <c r="H34" s="111">
        <v>0</v>
      </c>
      <c r="I34" s="111">
        <v>0</v>
      </c>
      <c r="J34" s="111">
        <v>0</v>
      </c>
      <c r="K34" s="111">
        <v>0</v>
      </c>
      <c r="L34" s="111">
        <v>0</v>
      </c>
      <c r="M34" s="111">
        <v>0</v>
      </c>
      <c r="N34" s="111">
        <v>217285</v>
      </c>
      <c r="O34" s="85"/>
    </row>
    <row r="35" spans="1:15" s="71" customFormat="1" ht="11.1" customHeight="1">
      <c r="A35" s="69">
        <f>IF(B35&lt;&gt;"",COUNTA($B$20:B35),"")</f>
        <v>16</v>
      </c>
      <c r="B35" s="78" t="s">
        <v>91</v>
      </c>
      <c r="C35" s="111">
        <v>68940</v>
      </c>
      <c r="D35" s="111">
        <v>0</v>
      </c>
      <c r="E35" s="111">
        <v>0</v>
      </c>
      <c r="F35" s="111">
        <v>0</v>
      </c>
      <c r="G35" s="111">
        <v>0</v>
      </c>
      <c r="H35" s="111">
        <v>0</v>
      </c>
      <c r="I35" s="111">
        <v>0</v>
      </c>
      <c r="J35" s="111">
        <v>0</v>
      </c>
      <c r="K35" s="111">
        <v>0</v>
      </c>
      <c r="L35" s="111">
        <v>0</v>
      </c>
      <c r="M35" s="111">
        <v>0</v>
      </c>
      <c r="N35" s="111">
        <v>68940</v>
      </c>
      <c r="O35" s="85"/>
    </row>
    <row r="36" spans="1:15" s="71" customFormat="1" ht="11.1" customHeight="1">
      <c r="A36" s="69">
        <f>IF(B36&lt;&gt;"",COUNTA($B$20:B36),"")</f>
        <v>17</v>
      </c>
      <c r="B36" s="78" t="s">
        <v>107</v>
      </c>
      <c r="C36" s="111">
        <v>97975</v>
      </c>
      <c r="D36" s="111">
        <v>0</v>
      </c>
      <c r="E36" s="111">
        <v>0</v>
      </c>
      <c r="F36" s="111">
        <v>0</v>
      </c>
      <c r="G36" s="111">
        <v>0</v>
      </c>
      <c r="H36" s="111">
        <v>0</v>
      </c>
      <c r="I36" s="111">
        <v>0</v>
      </c>
      <c r="J36" s="111">
        <v>0</v>
      </c>
      <c r="K36" s="111">
        <v>0</v>
      </c>
      <c r="L36" s="111">
        <v>0</v>
      </c>
      <c r="M36" s="111">
        <v>0</v>
      </c>
      <c r="N36" s="111">
        <v>97975</v>
      </c>
      <c r="O36" s="85"/>
    </row>
    <row r="37" spans="1:15" s="71" customFormat="1" ht="11.1" customHeight="1">
      <c r="A37" s="69">
        <f>IF(B37&lt;&gt;"",COUNTA($B$20:B37),"")</f>
        <v>18</v>
      </c>
      <c r="B37" s="78" t="s">
        <v>108</v>
      </c>
      <c r="C37" s="111">
        <v>23857</v>
      </c>
      <c r="D37" s="111">
        <v>0</v>
      </c>
      <c r="E37" s="111">
        <v>0</v>
      </c>
      <c r="F37" s="111">
        <v>0</v>
      </c>
      <c r="G37" s="111">
        <v>0</v>
      </c>
      <c r="H37" s="111">
        <v>0</v>
      </c>
      <c r="I37" s="111">
        <v>0</v>
      </c>
      <c r="J37" s="111">
        <v>0</v>
      </c>
      <c r="K37" s="111">
        <v>0</v>
      </c>
      <c r="L37" s="111">
        <v>0</v>
      </c>
      <c r="M37" s="111">
        <v>0</v>
      </c>
      <c r="N37" s="111">
        <v>23857</v>
      </c>
      <c r="O37" s="85"/>
    </row>
    <row r="38" spans="1:15" s="71" customFormat="1" ht="11.1" customHeight="1">
      <c r="A38" s="69">
        <f>IF(B38&lt;&gt;"",COUNTA($B$20:B38),"")</f>
        <v>19</v>
      </c>
      <c r="B38" s="78" t="s">
        <v>28</v>
      </c>
      <c r="C38" s="111">
        <v>112344</v>
      </c>
      <c r="D38" s="111">
        <v>0</v>
      </c>
      <c r="E38" s="111">
        <v>0</v>
      </c>
      <c r="F38" s="111">
        <v>0</v>
      </c>
      <c r="G38" s="111">
        <v>0</v>
      </c>
      <c r="H38" s="111">
        <v>0</v>
      </c>
      <c r="I38" s="111">
        <v>0</v>
      </c>
      <c r="J38" s="111">
        <v>0</v>
      </c>
      <c r="K38" s="111">
        <v>0</v>
      </c>
      <c r="L38" s="111">
        <v>0</v>
      </c>
      <c r="M38" s="111">
        <v>0</v>
      </c>
      <c r="N38" s="111">
        <v>112344</v>
      </c>
      <c r="O38" s="85"/>
    </row>
    <row r="39" spans="1:15" s="71" customFormat="1" ht="21.6" customHeight="1">
      <c r="A39" s="69">
        <f>IF(B39&lt;&gt;"",COUNTA($B$20:B39),"")</f>
        <v>20</v>
      </c>
      <c r="B39" s="79" t="s">
        <v>92</v>
      </c>
      <c r="C39" s="111">
        <v>53894</v>
      </c>
      <c r="D39" s="111">
        <v>0</v>
      </c>
      <c r="E39" s="111">
        <v>0</v>
      </c>
      <c r="F39" s="111">
        <v>0</v>
      </c>
      <c r="G39" s="111">
        <v>0</v>
      </c>
      <c r="H39" s="111">
        <v>0</v>
      </c>
      <c r="I39" s="111">
        <v>0</v>
      </c>
      <c r="J39" s="111">
        <v>0</v>
      </c>
      <c r="K39" s="111">
        <v>0</v>
      </c>
      <c r="L39" s="111">
        <v>0</v>
      </c>
      <c r="M39" s="111">
        <v>0</v>
      </c>
      <c r="N39" s="111">
        <v>53894</v>
      </c>
      <c r="O39" s="85"/>
    </row>
    <row r="40" spans="1:15" s="71" customFormat="1" ht="21.6" customHeight="1">
      <c r="A40" s="69">
        <f>IF(B40&lt;&gt;"",COUNTA($B$20:B40),"")</f>
        <v>21</v>
      </c>
      <c r="B40" s="79" t="s">
        <v>93</v>
      </c>
      <c r="C40" s="111">
        <v>122915</v>
      </c>
      <c r="D40" s="111">
        <v>817</v>
      </c>
      <c r="E40" s="111">
        <v>392</v>
      </c>
      <c r="F40" s="111">
        <v>191</v>
      </c>
      <c r="G40" s="111">
        <v>10797</v>
      </c>
      <c r="H40" s="111">
        <v>99470</v>
      </c>
      <c r="I40" s="111">
        <v>45863</v>
      </c>
      <c r="J40" s="111">
        <v>53607</v>
      </c>
      <c r="K40" s="111">
        <v>569</v>
      </c>
      <c r="L40" s="111">
        <v>10603</v>
      </c>
      <c r="M40" s="111">
        <v>77</v>
      </c>
      <c r="N40" s="111">
        <v>0</v>
      </c>
      <c r="O40" s="85"/>
    </row>
    <row r="41" spans="1:15" s="71" customFormat="1" ht="21.6" customHeight="1">
      <c r="A41" s="69">
        <f>IF(B41&lt;&gt;"",COUNTA($B$20:B41),"")</f>
        <v>22</v>
      </c>
      <c r="B41" s="79" t="s">
        <v>94</v>
      </c>
      <c r="C41" s="111">
        <v>35127</v>
      </c>
      <c r="D41" s="111">
        <v>4414</v>
      </c>
      <c r="E41" s="111">
        <v>128</v>
      </c>
      <c r="F41" s="111">
        <v>71</v>
      </c>
      <c r="G41" s="111">
        <v>149</v>
      </c>
      <c r="H41" s="111">
        <v>30030</v>
      </c>
      <c r="I41" s="111">
        <v>29900</v>
      </c>
      <c r="J41" s="111">
        <v>130</v>
      </c>
      <c r="K41" s="111">
        <v>140</v>
      </c>
      <c r="L41" s="111">
        <v>7</v>
      </c>
      <c r="M41" s="111">
        <v>187</v>
      </c>
      <c r="N41" s="111">
        <v>0</v>
      </c>
      <c r="O41" s="85"/>
    </row>
    <row r="42" spans="1:15" s="71" customFormat="1" ht="11.1" customHeight="1">
      <c r="A42" s="69">
        <f>IF(B42&lt;&gt;"",COUNTA($B$20:B42),"")</f>
        <v>23</v>
      </c>
      <c r="B42" s="78" t="s">
        <v>95</v>
      </c>
      <c r="C42" s="111">
        <v>57621</v>
      </c>
      <c r="D42" s="111">
        <v>28</v>
      </c>
      <c r="E42" s="111">
        <v>21619</v>
      </c>
      <c r="F42" s="111">
        <v>0</v>
      </c>
      <c r="G42" s="111">
        <v>29</v>
      </c>
      <c r="H42" s="111">
        <v>0</v>
      </c>
      <c r="I42" s="111">
        <v>0</v>
      </c>
      <c r="J42" s="111">
        <v>0</v>
      </c>
      <c r="K42" s="111">
        <v>2245</v>
      </c>
      <c r="L42" s="111">
        <v>10747</v>
      </c>
      <c r="M42" s="111">
        <v>22953</v>
      </c>
      <c r="N42" s="111">
        <v>0</v>
      </c>
      <c r="O42" s="85"/>
    </row>
    <row r="43" spans="1:15" s="71" customFormat="1" ht="11.1" customHeight="1">
      <c r="A43" s="69">
        <f>IF(B43&lt;&gt;"",COUNTA($B$20:B43),"")</f>
        <v>24</v>
      </c>
      <c r="B43" s="78" t="s">
        <v>96</v>
      </c>
      <c r="C43" s="111">
        <v>120552</v>
      </c>
      <c r="D43" s="111">
        <v>9572</v>
      </c>
      <c r="E43" s="111">
        <v>11276</v>
      </c>
      <c r="F43" s="111">
        <v>5573</v>
      </c>
      <c r="G43" s="111">
        <v>1338</v>
      </c>
      <c r="H43" s="111">
        <v>46549</v>
      </c>
      <c r="I43" s="111">
        <v>39438</v>
      </c>
      <c r="J43" s="111">
        <v>7111</v>
      </c>
      <c r="K43" s="111">
        <v>1227</v>
      </c>
      <c r="L43" s="111">
        <v>19710</v>
      </c>
      <c r="M43" s="111">
        <v>14009</v>
      </c>
      <c r="N43" s="111">
        <v>11297</v>
      </c>
      <c r="O43" s="85"/>
    </row>
    <row r="44" spans="1:15" s="71" customFormat="1" ht="11.1" customHeight="1">
      <c r="A44" s="69">
        <f>IF(B44&lt;&gt;"",COUNTA($B$20:B44),"")</f>
        <v>25</v>
      </c>
      <c r="B44" s="78" t="s">
        <v>82</v>
      </c>
      <c r="C44" s="111">
        <v>6484</v>
      </c>
      <c r="D44" s="111">
        <v>0</v>
      </c>
      <c r="E44" s="111">
        <v>0</v>
      </c>
      <c r="F44" s="111">
        <v>3923</v>
      </c>
      <c r="G44" s="111">
        <v>0</v>
      </c>
      <c r="H44" s="111">
        <v>2542</v>
      </c>
      <c r="I44" s="111">
        <v>287</v>
      </c>
      <c r="J44" s="111">
        <v>2255</v>
      </c>
      <c r="K44" s="111">
        <v>0</v>
      </c>
      <c r="L44" s="111">
        <v>19</v>
      </c>
      <c r="M44" s="111">
        <v>0</v>
      </c>
      <c r="N44" s="111">
        <v>0</v>
      </c>
      <c r="O44" s="85"/>
    </row>
    <row r="45" spans="1:15" s="71" customFormat="1" ht="18.95" customHeight="1">
      <c r="A45" s="70">
        <f>IF(B45&lt;&gt;"",COUNTA($B$20:B45),"")</f>
        <v>26</v>
      </c>
      <c r="B45" s="80" t="s">
        <v>97</v>
      </c>
      <c r="C45" s="113">
        <v>713254</v>
      </c>
      <c r="D45" s="113">
        <v>14830</v>
      </c>
      <c r="E45" s="113">
        <v>33416</v>
      </c>
      <c r="F45" s="113">
        <v>1912</v>
      </c>
      <c r="G45" s="113">
        <v>12314</v>
      </c>
      <c r="H45" s="113">
        <v>173507</v>
      </c>
      <c r="I45" s="113">
        <v>114915</v>
      </c>
      <c r="J45" s="113">
        <v>58592</v>
      </c>
      <c r="K45" s="113">
        <v>4182</v>
      </c>
      <c r="L45" s="113">
        <v>41048</v>
      </c>
      <c r="M45" s="113">
        <v>37226</v>
      </c>
      <c r="N45" s="113">
        <v>394820</v>
      </c>
      <c r="O45" s="85"/>
    </row>
    <row r="46" spans="1:15" s="87" customFormat="1" ht="11.1" customHeight="1">
      <c r="A46" s="69">
        <f>IF(B46&lt;&gt;"",COUNTA($B$20:B46),"")</f>
        <v>27</v>
      </c>
      <c r="B46" s="78" t="s">
        <v>98</v>
      </c>
      <c r="C46" s="111">
        <v>28312</v>
      </c>
      <c r="D46" s="111">
        <v>210</v>
      </c>
      <c r="E46" s="111">
        <v>2355</v>
      </c>
      <c r="F46" s="111">
        <v>0</v>
      </c>
      <c r="G46" s="111">
        <v>0</v>
      </c>
      <c r="H46" s="111">
        <v>1863</v>
      </c>
      <c r="I46" s="111">
        <v>0</v>
      </c>
      <c r="J46" s="111">
        <v>1863</v>
      </c>
      <c r="K46" s="111">
        <v>116</v>
      </c>
      <c r="L46" s="111">
        <v>6846</v>
      </c>
      <c r="M46" s="111">
        <v>898</v>
      </c>
      <c r="N46" s="111">
        <v>16024</v>
      </c>
      <c r="O46" s="86"/>
    </row>
    <row r="47" spans="1:15"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row>
    <row r="48" spans="1:15" s="87" customFormat="1" ht="11.1" customHeight="1">
      <c r="A48" s="69">
        <f>IF(B48&lt;&gt;"",COUNTA($B$20:B48),"")</f>
        <v>29</v>
      </c>
      <c r="B48" s="78" t="s">
        <v>100</v>
      </c>
      <c r="C48" s="111">
        <v>13468</v>
      </c>
      <c r="D48" s="111">
        <v>4428</v>
      </c>
      <c r="E48" s="111">
        <v>20</v>
      </c>
      <c r="F48" s="111">
        <v>0</v>
      </c>
      <c r="G48" s="111">
        <v>55</v>
      </c>
      <c r="H48" s="111">
        <v>105</v>
      </c>
      <c r="I48" s="111">
        <v>105</v>
      </c>
      <c r="J48" s="111">
        <v>0</v>
      </c>
      <c r="K48" s="111">
        <v>3</v>
      </c>
      <c r="L48" s="111">
        <v>8560</v>
      </c>
      <c r="M48" s="111">
        <v>297</v>
      </c>
      <c r="N48" s="111">
        <v>0</v>
      </c>
      <c r="O48" s="86"/>
    </row>
    <row r="49" spans="1:15" s="87" customFormat="1" ht="11.1" customHeight="1">
      <c r="A49" s="69">
        <f>IF(B49&lt;&gt;"",COUNTA($B$20:B49),"")</f>
        <v>30</v>
      </c>
      <c r="B49" s="78" t="s">
        <v>82</v>
      </c>
      <c r="C49" s="111">
        <v>0</v>
      </c>
      <c r="D49" s="111">
        <v>0</v>
      </c>
      <c r="E49" s="111">
        <v>0</v>
      </c>
      <c r="F49" s="111">
        <v>0</v>
      </c>
      <c r="G49" s="111">
        <v>0</v>
      </c>
      <c r="H49" s="111">
        <v>0</v>
      </c>
      <c r="I49" s="111">
        <v>0</v>
      </c>
      <c r="J49" s="111">
        <v>0</v>
      </c>
      <c r="K49" s="111">
        <v>0</v>
      </c>
      <c r="L49" s="111">
        <v>0</v>
      </c>
      <c r="M49" s="111">
        <v>0</v>
      </c>
      <c r="N49" s="111">
        <v>0</v>
      </c>
      <c r="O49" s="86"/>
    </row>
    <row r="50" spans="1:15" s="71" customFormat="1" ht="18.95" customHeight="1">
      <c r="A50" s="70">
        <f>IF(B50&lt;&gt;"",COUNTA($B$20:B50),"")</f>
        <v>31</v>
      </c>
      <c r="B50" s="80" t="s">
        <v>101</v>
      </c>
      <c r="C50" s="113">
        <v>41779</v>
      </c>
      <c r="D50" s="113">
        <v>4637</v>
      </c>
      <c r="E50" s="113">
        <v>2374</v>
      </c>
      <c r="F50" s="113">
        <v>0</v>
      </c>
      <c r="G50" s="113">
        <v>55</v>
      </c>
      <c r="H50" s="113">
        <v>1968</v>
      </c>
      <c r="I50" s="113">
        <v>105</v>
      </c>
      <c r="J50" s="113">
        <v>1863</v>
      </c>
      <c r="K50" s="113">
        <v>119</v>
      </c>
      <c r="L50" s="113">
        <v>15406</v>
      </c>
      <c r="M50" s="113">
        <v>1195</v>
      </c>
      <c r="N50" s="113">
        <v>16024</v>
      </c>
      <c r="O50" s="85"/>
    </row>
    <row r="51" spans="1:15" s="71" customFormat="1" ht="18.95" customHeight="1">
      <c r="A51" s="70">
        <f>IF(B51&lt;&gt;"",COUNTA($B$20:B51),"")</f>
        <v>32</v>
      </c>
      <c r="B51" s="80" t="s">
        <v>102</v>
      </c>
      <c r="C51" s="113">
        <v>755033</v>
      </c>
      <c r="D51" s="113">
        <v>19468</v>
      </c>
      <c r="E51" s="113">
        <v>35790</v>
      </c>
      <c r="F51" s="113">
        <v>1912</v>
      </c>
      <c r="G51" s="113">
        <v>12369</v>
      </c>
      <c r="H51" s="113">
        <v>175475</v>
      </c>
      <c r="I51" s="113">
        <v>115020</v>
      </c>
      <c r="J51" s="113">
        <v>60455</v>
      </c>
      <c r="K51" s="113">
        <v>4301</v>
      </c>
      <c r="L51" s="113">
        <v>56454</v>
      </c>
      <c r="M51" s="113">
        <v>38421</v>
      </c>
      <c r="N51" s="113">
        <v>410844</v>
      </c>
      <c r="O51" s="85"/>
    </row>
    <row r="52" spans="1:15" s="71" customFormat="1" ht="18.95" customHeight="1">
      <c r="A52" s="70">
        <f>IF(B52&lt;&gt;"",COUNTA($B$20:B52),"")</f>
        <v>33</v>
      </c>
      <c r="B52" s="80" t="s">
        <v>103</v>
      </c>
      <c r="C52" s="113">
        <v>7121</v>
      </c>
      <c r="D52" s="113">
        <v>-55613</v>
      </c>
      <c r="E52" s="113">
        <v>-30547</v>
      </c>
      <c r="F52" s="113">
        <v>-42323</v>
      </c>
      <c r="G52" s="113">
        <v>-29952</v>
      </c>
      <c r="H52" s="113">
        <v>-160134</v>
      </c>
      <c r="I52" s="113">
        <v>-54545</v>
      </c>
      <c r="J52" s="113">
        <v>-105589</v>
      </c>
      <c r="K52" s="113">
        <v>-23598</v>
      </c>
      <c r="L52" s="113">
        <v>-34873</v>
      </c>
      <c r="M52" s="113">
        <v>-24154</v>
      </c>
      <c r="N52" s="113">
        <v>408314</v>
      </c>
      <c r="O52" s="85"/>
    </row>
    <row r="53" spans="1:15" s="87" customFormat="1" ht="24.95" customHeight="1">
      <c r="A53" s="69">
        <f>IF(B53&lt;&gt;"",COUNTA($B$20:B53),"")</f>
        <v>34</v>
      </c>
      <c r="B53" s="81" t="s">
        <v>104</v>
      </c>
      <c r="C53" s="112">
        <v>24971</v>
      </c>
      <c r="D53" s="112">
        <v>-56046</v>
      </c>
      <c r="E53" s="112">
        <v>-27190</v>
      </c>
      <c r="F53" s="112">
        <v>-41104</v>
      </c>
      <c r="G53" s="112">
        <v>-27982</v>
      </c>
      <c r="H53" s="112">
        <v>-160080</v>
      </c>
      <c r="I53" s="112">
        <v>-54472</v>
      </c>
      <c r="J53" s="112">
        <v>-105608</v>
      </c>
      <c r="K53" s="112">
        <v>-22771</v>
      </c>
      <c r="L53" s="112">
        <v>-13761</v>
      </c>
      <c r="M53" s="112">
        <v>-18484</v>
      </c>
      <c r="N53" s="112">
        <v>392389</v>
      </c>
      <c r="O53" s="86"/>
    </row>
    <row r="54" spans="1:15" s="87" customFormat="1" ht="15" customHeight="1">
      <c r="A54" s="69">
        <f>IF(B54&lt;&gt;"",COUNTA($B$20:B54),"")</f>
        <v>35</v>
      </c>
      <c r="B54" s="78" t="s">
        <v>105</v>
      </c>
      <c r="C54" s="111">
        <v>0</v>
      </c>
      <c r="D54" s="111">
        <v>0</v>
      </c>
      <c r="E54" s="111">
        <v>0</v>
      </c>
      <c r="F54" s="111">
        <v>0</v>
      </c>
      <c r="G54" s="111">
        <v>0</v>
      </c>
      <c r="H54" s="111">
        <v>0</v>
      </c>
      <c r="I54" s="111">
        <v>0</v>
      </c>
      <c r="J54" s="111">
        <v>0</v>
      </c>
      <c r="K54" s="111">
        <v>0</v>
      </c>
      <c r="L54" s="111">
        <v>0</v>
      </c>
      <c r="M54" s="111">
        <v>0</v>
      </c>
      <c r="N54" s="111">
        <v>0</v>
      </c>
      <c r="O54" s="86"/>
    </row>
    <row r="55" spans="1:15" ht="11.1" customHeight="1">
      <c r="A55" s="69">
        <f>IF(B55&lt;&gt;"",COUNTA($B$20:B55),"")</f>
        <v>36</v>
      </c>
      <c r="B55" s="78" t="s">
        <v>106</v>
      </c>
      <c r="C55" s="111">
        <v>8397</v>
      </c>
      <c r="D55" s="111">
        <v>0</v>
      </c>
      <c r="E55" s="111">
        <v>0</v>
      </c>
      <c r="F55" s="111">
        <v>0</v>
      </c>
      <c r="G55" s="111">
        <v>0</v>
      </c>
      <c r="H55" s="111">
        <v>0</v>
      </c>
      <c r="I55" s="111">
        <v>0</v>
      </c>
      <c r="J55" s="111">
        <v>0</v>
      </c>
      <c r="K55" s="111">
        <v>0</v>
      </c>
      <c r="L55" s="111">
        <v>0</v>
      </c>
      <c r="M55" s="111">
        <v>0</v>
      </c>
      <c r="N55" s="111">
        <v>8397</v>
      </c>
    </row>
    <row r="56" spans="1:15"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15" s="71" customFormat="1" ht="11.1" customHeight="1">
      <c r="A57" s="69">
        <f>IF(B57&lt;&gt;"",COUNTA($B$20:B57),"")</f>
        <v>37</v>
      </c>
      <c r="B57" s="78" t="s">
        <v>78</v>
      </c>
      <c r="C57" s="114">
        <v>748.9</v>
      </c>
      <c r="D57" s="114">
        <v>269.98</v>
      </c>
      <c r="E57" s="114">
        <v>160.1</v>
      </c>
      <c r="F57" s="114">
        <v>27.78</v>
      </c>
      <c r="G57" s="114">
        <v>40.020000000000003</v>
      </c>
      <c r="H57" s="114">
        <v>68.59</v>
      </c>
      <c r="I57" s="114">
        <v>35.68</v>
      </c>
      <c r="J57" s="114">
        <v>32.909999999999997</v>
      </c>
      <c r="K57" s="114">
        <v>39.53</v>
      </c>
      <c r="L57" s="114">
        <v>74.16</v>
      </c>
      <c r="M57" s="114">
        <v>68.739999999999995</v>
      </c>
      <c r="N57" s="114">
        <v>0</v>
      </c>
      <c r="O57" s="85"/>
    </row>
    <row r="58" spans="1:15" s="71" customFormat="1" ht="11.1" customHeight="1">
      <c r="A58" s="69">
        <f>IF(B58&lt;&gt;"",COUNTA($B$20:B58),"")</f>
        <v>38</v>
      </c>
      <c r="B58" s="78" t="s">
        <v>79</v>
      </c>
      <c r="C58" s="114">
        <v>371.64</v>
      </c>
      <c r="D58" s="114">
        <v>38.93</v>
      </c>
      <c r="E58" s="114">
        <v>40.090000000000003</v>
      </c>
      <c r="F58" s="114">
        <v>127.97</v>
      </c>
      <c r="G58" s="114">
        <v>15.78</v>
      </c>
      <c r="H58" s="114">
        <v>10.55</v>
      </c>
      <c r="I58" s="114">
        <v>8.93</v>
      </c>
      <c r="J58" s="114">
        <v>1.62</v>
      </c>
      <c r="K58" s="114">
        <v>54.15</v>
      </c>
      <c r="L58" s="114">
        <v>57.16</v>
      </c>
      <c r="M58" s="114">
        <v>27.02</v>
      </c>
      <c r="N58" s="114">
        <v>0</v>
      </c>
      <c r="O58" s="85"/>
    </row>
    <row r="59" spans="1:15" s="71" customFormat="1" ht="21.6" customHeight="1">
      <c r="A59" s="69">
        <f>IF(B59&lt;&gt;"",COUNTA($B$20:B59),"")</f>
        <v>39</v>
      </c>
      <c r="B59" s="79" t="s">
        <v>638</v>
      </c>
      <c r="C59" s="114">
        <v>959.85</v>
      </c>
      <c r="D59" s="114">
        <v>0</v>
      </c>
      <c r="E59" s="114">
        <v>0</v>
      </c>
      <c r="F59" s="114">
        <v>0</v>
      </c>
      <c r="G59" s="114">
        <v>0</v>
      </c>
      <c r="H59" s="114">
        <v>959.85</v>
      </c>
      <c r="I59" s="114">
        <v>709.95</v>
      </c>
      <c r="J59" s="114">
        <v>249.9</v>
      </c>
      <c r="K59" s="114">
        <v>0</v>
      </c>
      <c r="L59" s="114">
        <v>0</v>
      </c>
      <c r="M59" s="114">
        <v>0</v>
      </c>
      <c r="N59" s="114">
        <v>0</v>
      </c>
      <c r="O59" s="85"/>
    </row>
    <row r="60" spans="1:15" s="71" customFormat="1" ht="11.1" customHeight="1">
      <c r="A60" s="69">
        <f>IF(B60&lt;&gt;"",COUNTA($B$20:B60),"")</f>
        <v>40</v>
      </c>
      <c r="B60" s="78" t="s">
        <v>80</v>
      </c>
      <c r="C60" s="114">
        <v>7.97</v>
      </c>
      <c r="D60" s="114">
        <v>0</v>
      </c>
      <c r="E60" s="114">
        <v>0</v>
      </c>
      <c r="F60" s="114">
        <v>0</v>
      </c>
      <c r="G60" s="114">
        <v>0</v>
      </c>
      <c r="H60" s="114">
        <v>0</v>
      </c>
      <c r="I60" s="114">
        <v>0</v>
      </c>
      <c r="J60" s="114">
        <v>0</v>
      </c>
      <c r="K60" s="114">
        <v>0</v>
      </c>
      <c r="L60" s="114">
        <v>0</v>
      </c>
      <c r="M60" s="114">
        <v>0</v>
      </c>
      <c r="N60" s="114">
        <v>7.97</v>
      </c>
      <c r="O60" s="85"/>
    </row>
    <row r="61" spans="1:15" s="71" customFormat="1" ht="11.1" customHeight="1">
      <c r="A61" s="69">
        <f>IF(B61&lt;&gt;"",COUNTA($B$20:B61),"")</f>
        <v>41</v>
      </c>
      <c r="B61" s="78" t="s">
        <v>81</v>
      </c>
      <c r="C61" s="114">
        <v>1248.73</v>
      </c>
      <c r="D61" s="114">
        <v>31.52</v>
      </c>
      <c r="E61" s="114">
        <v>90.91</v>
      </c>
      <c r="F61" s="114">
        <v>69.72</v>
      </c>
      <c r="G61" s="114">
        <v>137.74</v>
      </c>
      <c r="H61" s="114">
        <v>575.5</v>
      </c>
      <c r="I61" s="114">
        <v>60.41</v>
      </c>
      <c r="J61" s="114">
        <v>515.09</v>
      </c>
      <c r="K61" s="114">
        <v>35.79</v>
      </c>
      <c r="L61" s="114">
        <v>132.03</v>
      </c>
      <c r="M61" s="114">
        <v>171.83</v>
      </c>
      <c r="N61" s="114">
        <v>3.71</v>
      </c>
      <c r="O61" s="85"/>
    </row>
    <row r="62" spans="1:15" s="71" customFormat="1" ht="11.1" customHeight="1">
      <c r="A62" s="69">
        <f>IF(B62&lt;&gt;"",COUNTA($B$20:B62),"")</f>
        <v>42</v>
      </c>
      <c r="B62" s="78" t="s">
        <v>82</v>
      </c>
      <c r="C62" s="114">
        <v>31.14</v>
      </c>
      <c r="D62" s="114">
        <v>0</v>
      </c>
      <c r="E62" s="114">
        <v>0</v>
      </c>
      <c r="F62" s="114">
        <v>18.84</v>
      </c>
      <c r="G62" s="114">
        <v>0</v>
      </c>
      <c r="H62" s="114">
        <v>12.21</v>
      </c>
      <c r="I62" s="114">
        <v>1.38</v>
      </c>
      <c r="J62" s="114">
        <v>10.83</v>
      </c>
      <c r="K62" s="114">
        <v>0</v>
      </c>
      <c r="L62" s="114">
        <v>0.09</v>
      </c>
      <c r="M62" s="114">
        <v>0</v>
      </c>
      <c r="N62" s="114">
        <v>0</v>
      </c>
      <c r="O62" s="85"/>
    </row>
    <row r="63" spans="1:15" s="71" customFormat="1" ht="18.95" customHeight="1">
      <c r="A63" s="70">
        <f>IF(B63&lt;&gt;"",COUNTA($B$20:B63),"")</f>
        <v>43</v>
      </c>
      <c r="B63" s="80" t="s">
        <v>83</v>
      </c>
      <c r="C63" s="115">
        <v>3305.95</v>
      </c>
      <c r="D63" s="115">
        <v>340.43</v>
      </c>
      <c r="E63" s="115">
        <v>291.10000000000002</v>
      </c>
      <c r="F63" s="115">
        <v>206.61</v>
      </c>
      <c r="G63" s="115">
        <v>193.55</v>
      </c>
      <c r="H63" s="115">
        <v>1602.28</v>
      </c>
      <c r="I63" s="115">
        <v>813.6</v>
      </c>
      <c r="J63" s="115">
        <v>788.68</v>
      </c>
      <c r="K63" s="115">
        <v>129.46</v>
      </c>
      <c r="L63" s="115">
        <v>263.26</v>
      </c>
      <c r="M63" s="115">
        <v>267.58999999999997</v>
      </c>
      <c r="N63" s="115">
        <v>11.67</v>
      </c>
      <c r="O63" s="85"/>
    </row>
    <row r="64" spans="1:15" s="71" customFormat="1" ht="21.6" customHeight="1">
      <c r="A64" s="69">
        <f>IF(B64&lt;&gt;"",COUNTA($B$20:B64),"")</f>
        <v>44</v>
      </c>
      <c r="B64" s="79" t="s">
        <v>84</v>
      </c>
      <c r="C64" s="114">
        <v>258.92</v>
      </c>
      <c r="D64" s="114">
        <v>20.190000000000001</v>
      </c>
      <c r="E64" s="114">
        <v>27.53</v>
      </c>
      <c r="F64" s="114">
        <v>4.09</v>
      </c>
      <c r="G64" s="114">
        <v>9.6199999999999992</v>
      </c>
      <c r="H64" s="114">
        <v>8.86</v>
      </c>
      <c r="I64" s="114">
        <v>0</v>
      </c>
      <c r="J64" s="114">
        <v>8.86</v>
      </c>
      <c r="K64" s="114">
        <v>4.54</v>
      </c>
      <c r="L64" s="114">
        <v>151.13</v>
      </c>
      <c r="M64" s="114">
        <v>32.97</v>
      </c>
      <c r="N64" s="114">
        <v>0</v>
      </c>
      <c r="O64" s="85"/>
    </row>
    <row r="65" spans="1:15" s="71" customFormat="1" ht="11.1" customHeight="1">
      <c r="A65" s="69">
        <f>IF(B65&lt;&gt;"",COUNTA($B$20:B65),"")</f>
        <v>45</v>
      </c>
      <c r="B65" s="78" t="s">
        <v>85</v>
      </c>
      <c r="C65" s="114">
        <v>140.80000000000001</v>
      </c>
      <c r="D65" s="114">
        <v>0.37</v>
      </c>
      <c r="E65" s="114">
        <v>0</v>
      </c>
      <c r="F65" s="114">
        <v>0.04</v>
      </c>
      <c r="G65" s="114">
        <v>0</v>
      </c>
      <c r="H65" s="114">
        <v>0</v>
      </c>
      <c r="I65" s="114">
        <v>0</v>
      </c>
      <c r="J65" s="114">
        <v>0</v>
      </c>
      <c r="K65" s="114">
        <v>0</v>
      </c>
      <c r="L65" s="114">
        <v>119</v>
      </c>
      <c r="M65" s="114">
        <v>21.39</v>
      </c>
      <c r="N65" s="114">
        <v>0</v>
      </c>
      <c r="O65" s="85"/>
    </row>
    <row r="66" spans="1:15"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row>
    <row r="67" spans="1:15" s="71" customFormat="1" ht="11.1" customHeight="1">
      <c r="A67" s="69">
        <f>IF(B67&lt;&gt;"",COUNTA($B$20:B67),"")</f>
        <v>47</v>
      </c>
      <c r="B67" s="78" t="s">
        <v>87</v>
      </c>
      <c r="C67" s="114">
        <v>27.49</v>
      </c>
      <c r="D67" s="114">
        <v>0</v>
      </c>
      <c r="E67" s="114">
        <v>0</v>
      </c>
      <c r="F67" s="114">
        <v>1.77</v>
      </c>
      <c r="G67" s="114">
        <v>0.11</v>
      </c>
      <c r="H67" s="114">
        <v>0.85</v>
      </c>
      <c r="I67" s="114">
        <v>0.85</v>
      </c>
      <c r="J67" s="114">
        <v>0</v>
      </c>
      <c r="K67" s="114">
        <v>0</v>
      </c>
      <c r="L67" s="114">
        <v>24.28</v>
      </c>
      <c r="M67" s="114">
        <v>0</v>
      </c>
      <c r="N67" s="114">
        <v>0.48</v>
      </c>
      <c r="O67" s="85"/>
    </row>
    <row r="68" spans="1:15" s="71" customFormat="1" ht="11.1" customHeight="1">
      <c r="A68" s="69">
        <f>IF(B68&lt;&gt;"",COUNTA($B$20:B68),"")</f>
        <v>48</v>
      </c>
      <c r="B68" s="78" t="s">
        <v>82</v>
      </c>
      <c r="C68" s="114">
        <v>0</v>
      </c>
      <c r="D68" s="114">
        <v>0</v>
      </c>
      <c r="E68" s="114">
        <v>0</v>
      </c>
      <c r="F68" s="114">
        <v>0</v>
      </c>
      <c r="G68" s="114">
        <v>0</v>
      </c>
      <c r="H68" s="114">
        <v>0</v>
      </c>
      <c r="I68" s="114">
        <v>0</v>
      </c>
      <c r="J68" s="114">
        <v>0</v>
      </c>
      <c r="K68" s="114">
        <v>0</v>
      </c>
      <c r="L68" s="114">
        <v>0</v>
      </c>
      <c r="M68" s="114">
        <v>0</v>
      </c>
      <c r="N68" s="114">
        <v>0</v>
      </c>
      <c r="O68" s="85"/>
    </row>
    <row r="69" spans="1:15" s="71" customFormat="1" ht="18.95" customHeight="1">
      <c r="A69" s="70">
        <f>IF(B69&lt;&gt;"",COUNTA($B$20:B69),"")</f>
        <v>49</v>
      </c>
      <c r="B69" s="80" t="s">
        <v>88</v>
      </c>
      <c r="C69" s="115">
        <v>286.41000000000003</v>
      </c>
      <c r="D69" s="115">
        <v>20.190000000000001</v>
      </c>
      <c r="E69" s="115">
        <v>27.53</v>
      </c>
      <c r="F69" s="115">
        <v>5.85</v>
      </c>
      <c r="G69" s="115">
        <v>9.73</v>
      </c>
      <c r="H69" s="115">
        <v>9.7100000000000009</v>
      </c>
      <c r="I69" s="115">
        <v>0.85</v>
      </c>
      <c r="J69" s="115">
        <v>8.86</v>
      </c>
      <c r="K69" s="115">
        <v>4.54</v>
      </c>
      <c r="L69" s="115">
        <v>175.4</v>
      </c>
      <c r="M69" s="115">
        <v>32.97</v>
      </c>
      <c r="N69" s="115">
        <v>0.48</v>
      </c>
      <c r="O69" s="85"/>
    </row>
    <row r="70" spans="1:15" s="71" customFormat="1" ht="18.95" customHeight="1">
      <c r="A70" s="70">
        <f>IF(B70&lt;&gt;"",COUNTA($B$20:B70),"")</f>
        <v>50</v>
      </c>
      <c r="B70" s="80" t="s">
        <v>89</v>
      </c>
      <c r="C70" s="115">
        <v>3592.37</v>
      </c>
      <c r="D70" s="115">
        <v>360.63</v>
      </c>
      <c r="E70" s="115">
        <v>318.63</v>
      </c>
      <c r="F70" s="115">
        <v>212.47</v>
      </c>
      <c r="G70" s="115">
        <v>203.28</v>
      </c>
      <c r="H70" s="115">
        <v>1611.99</v>
      </c>
      <c r="I70" s="115">
        <v>814.45</v>
      </c>
      <c r="J70" s="115">
        <v>797.54</v>
      </c>
      <c r="K70" s="115">
        <v>134</v>
      </c>
      <c r="L70" s="115">
        <v>438.66</v>
      </c>
      <c r="M70" s="115">
        <v>300.56</v>
      </c>
      <c r="N70" s="115">
        <v>12.15</v>
      </c>
      <c r="O70" s="85"/>
    </row>
    <row r="71" spans="1:15" s="71" customFormat="1" ht="11.1" customHeight="1">
      <c r="A71" s="69">
        <f>IF(B71&lt;&gt;"",COUNTA($B$20:B71),"")</f>
        <v>51</v>
      </c>
      <c r="B71" s="78" t="s">
        <v>90</v>
      </c>
      <c r="C71" s="114">
        <v>1043.6600000000001</v>
      </c>
      <c r="D71" s="114">
        <v>0</v>
      </c>
      <c r="E71" s="114">
        <v>0</v>
      </c>
      <c r="F71" s="114">
        <v>0</v>
      </c>
      <c r="G71" s="114">
        <v>0</v>
      </c>
      <c r="H71" s="114">
        <v>0</v>
      </c>
      <c r="I71" s="114">
        <v>0</v>
      </c>
      <c r="J71" s="114">
        <v>0</v>
      </c>
      <c r="K71" s="114">
        <v>0</v>
      </c>
      <c r="L71" s="114">
        <v>0</v>
      </c>
      <c r="M71" s="114">
        <v>0</v>
      </c>
      <c r="N71" s="114">
        <v>1043.6600000000001</v>
      </c>
      <c r="O71" s="85"/>
    </row>
    <row r="72" spans="1:15" s="71" customFormat="1" ht="11.1" customHeight="1">
      <c r="A72" s="69">
        <f>IF(B72&lt;&gt;"",COUNTA($B$20:B72),"")</f>
        <v>52</v>
      </c>
      <c r="B72" s="78" t="s">
        <v>91</v>
      </c>
      <c r="C72" s="114">
        <v>331.13</v>
      </c>
      <c r="D72" s="114">
        <v>0</v>
      </c>
      <c r="E72" s="114">
        <v>0</v>
      </c>
      <c r="F72" s="114">
        <v>0</v>
      </c>
      <c r="G72" s="114">
        <v>0</v>
      </c>
      <c r="H72" s="114">
        <v>0</v>
      </c>
      <c r="I72" s="114">
        <v>0</v>
      </c>
      <c r="J72" s="114">
        <v>0</v>
      </c>
      <c r="K72" s="114">
        <v>0</v>
      </c>
      <c r="L72" s="114">
        <v>0</v>
      </c>
      <c r="M72" s="114">
        <v>0</v>
      </c>
      <c r="N72" s="114">
        <v>331.13</v>
      </c>
      <c r="O72" s="85"/>
    </row>
    <row r="73" spans="1:15" s="71" customFormat="1" ht="11.1" customHeight="1">
      <c r="A73" s="69">
        <f>IF(B73&lt;&gt;"",COUNTA($B$20:B73),"")</f>
        <v>53</v>
      </c>
      <c r="B73" s="78" t="s">
        <v>107</v>
      </c>
      <c r="C73" s="114">
        <v>470.59</v>
      </c>
      <c r="D73" s="114">
        <v>0</v>
      </c>
      <c r="E73" s="114">
        <v>0</v>
      </c>
      <c r="F73" s="114">
        <v>0</v>
      </c>
      <c r="G73" s="114">
        <v>0</v>
      </c>
      <c r="H73" s="114">
        <v>0</v>
      </c>
      <c r="I73" s="114">
        <v>0</v>
      </c>
      <c r="J73" s="114">
        <v>0</v>
      </c>
      <c r="K73" s="114">
        <v>0</v>
      </c>
      <c r="L73" s="114">
        <v>0</v>
      </c>
      <c r="M73" s="114">
        <v>0</v>
      </c>
      <c r="N73" s="114">
        <v>470.59</v>
      </c>
      <c r="O73" s="85"/>
    </row>
    <row r="74" spans="1:15" s="71" customFormat="1" ht="11.1" customHeight="1">
      <c r="A74" s="69">
        <f>IF(B74&lt;&gt;"",COUNTA($B$20:B74),"")</f>
        <v>54</v>
      </c>
      <c r="B74" s="78" t="s">
        <v>108</v>
      </c>
      <c r="C74" s="114">
        <v>114.59</v>
      </c>
      <c r="D74" s="114">
        <v>0</v>
      </c>
      <c r="E74" s="114">
        <v>0</v>
      </c>
      <c r="F74" s="114">
        <v>0</v>
      </c>
      <c r="G74" s="114">
        <v>0</v>
      </c>
      <c r="H74" s="114">
        <v>0</v>
      </c>
      <c r="I74" s="114">
        <v>0</v>
      </c>
      <c r="J74" s="114">
        <v>0</v>
      </c>
      <c r="K74" s="114">
        <v>0</v>
      </c>
      <c r="L74" s="114">
        <v>0</v>
      </c>
      <c r="M74" s="114">
        <v>0</v>
      </c>
      <c r="N74" s="114">
        <v>114.59</v>
      </c>
      <c r="O74" s="85"/>
    </row>
    <row r="75" spans="1:15" s="71" customFormat="1" ht="11.1" customHeight="1">
      <c r="A75" s="69">
        <f>IF(B75&lt;&gt;"",COUNTA($B$20:B75),"")</f>
        <v>55</v>
      </c>
      <c r="B75" s="78" t="s">
        <v>28</v>
      </c>
      <c r="C75" s="114">
        <v>539.61</v>
      </c>
      <c r="D75" s="114">
        <v>0</v>
      </c>
      <c r="E75" s="114">
        <v>0</v>
      </c>
      <c r="F75" s="114">
        <v>0</v>
      </c>
      <c r="G75" s="114">
        <v>0</v>
      </c>
      <c r="H75" s="114">
        <v>0</v>
      </c>
      <c r="I75" s="114">
        <v>0</v>
      </c>
      <c r="J75" s="114">
        <v>0</v>
      </c>
      <c r="K75" s="114">
        <v>0</v>
      </c>
      <c r="L75" s="114">
        <v>0</v>
      </c>
      <c r="M75" s="114">
        <v>0</v>
      </c>
      <c r="N75" s="114">
        <v>539.61</v>
      </c>
      <c r="O75" s="85"/>
    </row>
    <row r="76" spans="1:15" s="71" customFormat="1" ht="21.6" customHeight="1">
      <c r="A76" s="69">
        <f>IF(B76&lt;&gt;"",COUNTA($B$20:B76),"")</f>
        <v>56</v>
      </c>
      <c r="B76" s="79" t="s">
        <v>92</v>
      </c>
      <c r="C76" s="114">
        <v>258.86</v>
      </c>
      <c r="D76" s="114">
        <v>0</v>
      </c>
      <c r="E76" s="114">
        <v>0</v>
      </c>
      <c r="F76" s="114">
        <v>0</v>
      </c>
      <c r="G76" s="114">
        <v>0</v>
      </c>
      <c r="H76" s="114">
        <v>0</v>
      </c>
      <c r="I76" s="114">
        <v>0</v>
      </c>
      <c r="J76" s="114">
        <v>0</v>
      </c>
      <c r="K76" s="114">
        <v>0</v>
      </c>
      <c r="L76" s="114">
        <v>0</v>
      </c>
      <c r="M76" s="114">
        <v>0</v>
      </c>
      <c r="N76" s="114">
        <v>258.86</v>
      </c>
      <c r="O76" s="85"/>
    </row>
    <row r="77" spans="1:15" s="71" customFormat="1" ht="21.6" customHeight="1">
      <c r="A77" s="69">
        <f>IF(B77&lt;&gt;"",COUNTA($B$20:B77),"")</f>
        <v>57</v>
      </c>
      <c r="B77" s="79" t="s">
        <v>93</v>
      </c>
      <c r="C77" s="114">
        <v>590.39</v>
      </c>
      <c r="D77" s="114">
        <v>3.92</v>
      </c>
      <c r="E77" s="114">
        <v>1.88</v>
      </c>
      <c r="F77" s="114">
        <v>0.92</v>
      </c>
      <c r="G77" s="114">
        <v>51.86</v>
      </c>
      <c r="H77" s="114">
        <v>477.77</v>
      </c>
      <c r="I77" s="114">
        <v>220.29</v>
      </c>
      <c r="J77" s="114">
        <v>257.48</v>
      </c>
      <c r="K77" s="114">
        <v>2.73</v>
      </c>
      <c r="L77" s="114">
        <v>50.93</v>
      </c>
      <c r="M77" s="114">
        <v>0.37</v>
      </c>
      <c r="N77" s="114">
        <v>0</v>
      </c>
      <c r="O77" s="85"/>
    </row>
    <row r="78" spans="1:15" s="71" customFormat="1" ht="21.6" customHeight="1">
      <c r="A78" s="69">
        <f>IF(B78&lt;&gt;"",COUNTA($B$20:B78),"")</f>
        <v>58</v>
      </c>
      <c r="B78" s="79" t="s">
        <v>94</v>
      </c>
      <c r="C78" s="114">
        <v>168.72</v>
      </c>
      <c r="D78" s="114">
        <v>21.2</v>
      </c>
      <c r="E78" s="114">
        <v>0.62</v>
      </c>
      <c r="F78" s="114">
        <v>0.34</v>
      </c>
      <c r="G78" s="114">
        <v>0.72</v>
      </c>
      <c r="H78" s="114">
        <v>144.24</v>
      </c>
      <c r="I78" s="114">
        <v>143.62</v>
      </c>
      <c r="J78" s="114">
        <v>0.62</v>
      </c>
      <c r="K78" s="114">
        <v>0.67</v>
      </c>
      <c r="L78" s="114">
        <v>0.03</v>
      </c>
      <c r="M78" s="114">
        <v>0.9</v>
      </c>
      <c r="N78" s="114">
        <v>0</v>
      </c>
      <c r="O78" s="85"/>
    </row>
    <row r="79" spans="1:15" s="71" customFormat="1" ht="11.1" customHeight="1">
      <c r="A79" s="69">
        <f>IF(B79&lt;&gt;"",COUNTA($B$20:B79),"")</f>
        <v>59</v>
      </c>
      <c r="B79" s="78" t="s">
        <v>95</v>
      </c>
      <c r="C79" s="114">
        <v>276.77</v>
      </c>
      <c r="D79" s="114">
        <v>0.13</v>
      </c>
      <c r="E79" s="114">
        <v>103.84</v>
      </c>
      <c r="F79" s="114">
        <v>0</v>
      </c>
      <c r="G79" s="114">
        <v>0.14000000000000001</v>
      </c>
      <c r="H79" s="114">
        <v>0</v>
      </c>
      <c r="I79" s="114">
        <v>0</v>
      </c>
      <c r="J79" s="114">
        <v>0</v>
      </c>
      <c r="K79" s="114">
        <v>10.78</v>
      </c>
      <c r="L79" s="114">
        <v>51.62</v>
      </c>
      <c r="M79" s="114">
        <v>110.25</v>
      </c>
      <c r="N79" s="114">
        <v>0</v>
      </c>
      <c r="O79" s="85"/>
    </row>
    <row r="80" spans="1:15" s="71" customFormat="1" ht="11.1" customHeight="1">
      <c r="A80" s="69">
        <f>IF(B80&lt;&gt;"",COUNTA($B$20:B80),"")</f>
        <v>60</v>
      </c>
      <c r="B80" s="78" t="s">
        <v>96</v>
      </c>
      <c r="C80" s="114">
        <v>579.03</v>
      </c>
      <c r="D80" s="114">
        <v>45.97</v>
      </c>
      <c r="E80" s="114">
        <v>54.16</v>
      </c>
      <c r="F80" s="114">
        <v>26.77</v>
      </c>
      <c r="G80" s="114">
        <v>6.43</v>
      </c>
      <c r="H80" s="114">
        <v>223.58</v>
      </c>
      <c r="I80" s="114">
        <v>189.43</v>
      </c>
      <c r="J80" s="114">
        <v>34.159999999999997</v>
      </c>
      <c r="K80" s="114">
        <v>5.89</v>
      </c>
      <c r="L80" s="114">
        <v>94.67</v>
      </c>
      <c r="M80" s="114">
        <v>67.290000000000006</v>
      </c>
      <c r="N80" s="114">
        <v>54.26</v>
      </c>
      <c r="O80" s="85"/>
    </row>
    <row r="81" spans="1:15" s="71" customFormat="1" ht="11.1" customHeight="1">
      <c r="A81" s="69">
        <f>IF(B81&lt;&gt;"",COUNTA($B$20:B81),"")</f>
        <v>61</v>
      </c>
      <c r="B81" s="78" t="s">
        <v>82</v>
      </c>
      <c r="C81" s="114">
        <v>31.14</v>
      </c>
      <c r="D81" s="114">
        <v>0</v>
      </c>
      <c r="E81" s="114">
        <v>0</v>
      </c>
      <c r="F81" s="114">
        <v>18.84</v>
      </c>
      <c r="G81" s="114">
        <v>0</v>
      </c>
      <c r="H81" s="114">
        <v>12.21</v>
      </c>
      <c r="I81" s="114">
        <v>1.38</v>
      </c>
      <c r="J81" s="114">
        <v>10.83</v>
      </c>
      <c r="K81" s="114">
        <v>0</v>
      </c>
      <c r="L81" s="114">
        <v>0.09</v>
      </c>
      <c r="M81" s="114">
        <v>0</v>
      </c>
      <c r="N81" s="114">
        <v>0</v>
      </c>
      <c r="O81" s="85"/>
    </row>
    <row r="82" spans="1:15" s="71" customFormat="1" ht="18.95" customHeight="1">
      <c r="A82" s="70">
        <f>IF(B82&lt;&gt;"",COUNTA($B$20:B82),"")</f>
        <v>62</v>
      </c>
      <c r="B82" s="80" t="s">
        <v>97</v>
      </c>
      <c r="C82" s="115">
        <v>3425.89</v>
      </c>
      <c r="D82" s="115">
        <v>71.23</v>
      </c>
      <c r="E82" s="115">
        <v>160.5</v>
      </c>
      <c r="F82" s="115">
        <v>9.18</v>
      </c>
      <c r="G82" s="115">
        <v>59.15</v>
      </c>
      <c r="H82" s="115">
        <v>833.39</v>
      </c>
      <c r="I82" s="115">
        <v>551.96</v>
      </c>
      <c r="J82" s="115">
        <v>281.43</v>
      </c>
      <c r="K82" s="115">
        <v>20.09</v>
      </c>
      <c r="L82" s="115">
        <v>197.16</v>
      </c>
      <c r="M82" s="115">
        <v>178.8</v>
      </c>
      <c r="N82" s="115">
        <v>1896.39</v>
      </c>
      <c r="O82" s="85"/>
    </row>
    <row r="83" spans="1:15" s="87" customFormat="1" ht="11.1" customHeight="1">
      <c r="A83" s="69">
        <f>IF(B83&lt;&gt;"",COUNTA($B$20:B83),"")</f>
        <v>63</v>
      </c>
      <c r="B83" s="78" t="s">
        <v>98</v>
      </c>
      <c r="C83" s="114">
        <v>135.99</v>
      </c>
      <c r="D83" s="114">
        <v>1.01</v>
      </c>
      <c r="E83" s="114">
        <v>11.31</v>
      </c>
      <c r="F83" s="114">
        <v>0</v>
      </c>
      <c r="G83" s="114">
        <v>0</v>
      </c>
      <c r="H83" s="114">
        <v>8.9499999999999993</v>
      </c>
      <c r="I83" s="114">
        <v>0</v>
      </c>
      <c r="J83" s="114">
        <v>8.9499999999999993</v>
      </c>
      <c r="K83" s="114">
        <v>0.56000000000000005</v>
      </c>
      <c r="L83" s="114">
        <v>32.880000000000003</v>
      </c>
      <c r="M83" s="114">
        <v>4.3099999999999996</v>
      </c>
      <c r="N83" s="114">
        <v>76.97</v>
      </c>
      <c r="O83" s="86"/>
    </row>
    <row r="84" spans="1:15"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row>
    <row r="85" spans="1:15" s="87" customFormat="1" ht="11.1" customHeight="1">
      <c r="A85" s="69">
        <f>IF(B85&lt;&gt;"",COUNTA($B$20:B85),"")</f>
        <v>65</v>
      </c>
      <c r="B85" s="78" t="s">
        <v>100</v>
      </c>
      <c r="C85" s="114">
        <v>64.69</v>
      </c>
      <c r="D85" s="114">
        <v>21.27</v>
      </c>
      <c r="E85" s="114">
        <v>0.1</v>
      </c>
      <c r="F85" s="114">
        <v>0</v>
      </c>
      <c r="G85" s="114">
        <v>0.26</v>
      </c>
      <c r="H85" s="114">
        <v>0.51</v>
      </c>
      <c r="I85" s="114">
        <v>0.51</v>
      </c>
      <c r="J85" s="114">
        <v>0</v>
      </c>
      <c r="K85" s="114">
        <v>0.02</v>
      </c>
      <c r="L85" s="114">
        <v>41.11</v>
      </c>
      <c r="M85" s="114">
        <v>1.43</v>
      </c>
      <c r="N85" s="114">
        <v>0</v>
      </c>
      <c r="O85" s="86"/>
    </row>
    <row r="86" spans="1:15" s="87" customFormat="1" ht="11.1" customHeight="1">
      <c r="A86" s="69">
        <f>IF(B86&lt;&gt;"",COUNTA($B$20:B86),"")</f>
        <v>66</v>
      </c>
      <c r="B86" s="78" t="s">
        <v>82</v>
      </c>
      <c r="C86" s="114">
        <v>0</v>
      </c>
      <c r="D86" s="114">
        <v>0</v>
      </c>
      <c r="E86" s="114">
        <v>0</v>
      </c>
      <c r="F86" s="114">
        <v>0</v>
      </c>
      <c r="G86" s="114">
        <v>0</v>
      </c>
      <c r="H86" s="114">
        <v>0</v>
      </c>
      <c r="I86" s="114">
        <v>0</v>
      </c>
      <c r="J86" s="114">
        <v>0</v>
      </c>
      <c r="K86" s="114">
        <v>0</v>
      </c>
      <c r="L86" s="114">
        <v>0</v>
      </c>
      <c r="M86" s="114">
        <v>0</v>
      </c>
      <c r="N86" s="114">
        <v>0</v>
      </c>
      <c r="O86" s="86"/>
    </row>
    <row r="87" spans="1:15" s="71" customFormat="1" ht="18.95" customHeight="1">
      <c r="A87" s="70">
        <f>IF(B87&lt;&gt;"",COUNTA($B$20:B87),"")</f>
        <v>67</v>
      </c>
      <c r="B87" s="80" t="s">
        <v>101</v>
      </c>
      <c r="C87" s="115">
        <v>200.67</v>
      </c>
      <c r="D87" s="115">
        <v>22.27</v>
      </c>
      <c r="E87" s="115">
        <v>11.4</v>
      </c>
      <c r="F87" s="115">
        <v>0</v>
      </c>
      <c r="G87" s="115">
        <v>0.26</v>
      </c>
      <c r="H87" s="115">
        <v>9.4499999999999993</v>
      </c>
      <c r="I87" s="115">
        <v>0.51</v>
      </c>
      <c r="J87" s="115">
        <v>8.9499999999999993</v>
      </c>
      <c r="K87" s="115">
        <v>0.56999999999999995</v>
      </c>
      <c r="L87" s="115">
        <v>74</v>
      </c>
      <c r="M87" s="115">
        <v>5.74</v>
      </c>
      <c r="N87" s="115">
        <v>76.97</v>
      </c>
      <c r="O87" s="85"/>
    </row>
    <row r="88" spans="1:15" s="71" customFormat="1" ht="18.95" customHeight="1">
      <c r="A88" s="70">
        <f>IF(B88&lt;&gt;"",COUNTA($B$20:B88),"")</f>
        <v>68</v>
      </c>
      <c r="B88" s="80" t="s">
        <v>102</v>
      </c>
      <c r="C88" s="115">
        <v>3626.57</v>
      </c>
      <c r="D88" s="115">
        <v>93.51</v>
      </c>
      <c r="E88" s="115">
        <v>171.91</v>
      </c>
      <c r="F88" s="115">
        <v>9.18</v>
      </c>
      <c r="G88" s="115">
        <v>59.41</v>
      </c>
      <c r="H88" s="115">
        <v>842.84</v>
      </c>
      <c r="I88" s="115">
        <v>552.46</v>
      </c>
      <c r="J88" s="115">
        <v>290.38</v>
      </c>
      <c r="K88" s="115">
        <v>20.66</v>
      </c>
      <c r="L88" s="115">
        <v>271.16000000000003</v>
      </c>
      <c r="M88" s="115">
        <v>184.54</v>
      </c>
      <c r="N88" s="115">
        <v>1973.36</v>
      </c>
      <c r="O88" s="85"/>
    </row>
    <row r="89" spans="1:15" s="71" customFormat="1" ht="18.95" customHeight="1">
      <c r="A89" s="70">
        <f>IF(B89&lt;&gt;"",COUNTA($B$20:B89),"")</f>
        <v>69</v>
      </c>
      <c r="B89" s="80" t="s">
        <v>103</v>
      </c>
      <c r="C89" s="115">
        <v>34.200000000000003</v>
      </c>
      <c r="D89" s="115">
        <v>-267.12</v>
      </c>
      <c r="E89" s="115">
        <v>-146.72</v>
      </c>
      <c r="F89" s="115">
        <v>-203.28</v>
      </c>
      <c r="G89" s="115">
        <v>-143.87</v>
      </c>
      <c r="H89" s="115">
        <v>-769.15</v>
      </c>
      <c r="I89" s="115">
        <v>-261.99</v>
      </c>
      <c r="J89" s="115">
        <v>-507.17</v>
      </c>
      <c r="K89" s="115">
        <v>-113.34</v>
      </c>
      <c r="L89" s="115">
        <v>-167.5</v>
      </c>
      <c r="M89" s="115">
        <v>-116.01</v>
      </c>
      <c r="N89" s="115">
        <v>1961.21</v>
      </c>
      <c r="O89" s="85"/>
    </row>
    <row r="90" spans="1:15" s="87" customFormat="1" ht="24.95" customHeight="1">
      <c r="A90" s="69">
        <f>IF(B90&lt;&gt;"",COUNTA($B$20:B90),"")</f>
        <v>70</v>
      </c>
      <c r="B90" s="81" t="s">
        <v>104</v>
      </c>
      <c r="C90" s="116">
        <v>119.94</v>
      </c>
      <c r="D90" s="116">
        <v>-269.2</v>
      </c>
      <c r="E90" s="116">
        <v>-130.6</v>
      </c>
      <c r="F90" s="116">
        <v>-197.43</v>
      </c>
      <c r="G90" s="116">
        <v>-134.4</v>
      </c>
      <c r="H90" s="116">
        <v>-768.89</v>
      </c>
      <c r="I90" s="116">
        <v>-261.64</v>
      </c>
      <c r="J90" s="116">
        <v>-507.25</v>
      </c>
      <c r="K90" s="116">
        <v>-109.38</v>
      </c>
      <c r="L90" s="116">
        <v>-66.099999999999994</v>
      </c>
      <c r="M90" s="116">
        <v>-88.78</v>
      </c>
      <c r="N90" s="116">
        <v>1884.72</v>
      </c>
      <c r="O90" s="86"/>
    </row>
    <row r="91" spans="1:15" s="87" customFormat="1" ht="15" customHeight="1">
      <c r="A91" s="69">
        <f>IF(B91&lt;&gt;"",COUNTA($B$20:B91),"")</f>
        <v>71</v>
      </c>
      <c r="B91" s="78" t="s">
        <v>105</v>
      </c>
      <c r="C91" s="114">
        <v>0</v>
      </c>
      <c r="D91" s="114">
        <v>0</v>
      </c>
      <c r="E91" s="114">
        <v>0</v>
      </c>
      <c r="F91" s="114">
        <v>0</v>
      </c>
      <c r="G91" s="114">
        <v>0</v>
      </c>
      <c r="H91" s="114">
        <v>0</v>
      </c>
      <c r="I91" s="114">
        <v>0</v>
      </c>
      <c r="J91" s="114">
        <v>0</v>
      </c>
      <c r="K91" s="114">
        <v>0</v>
      </c>
      <c r="L91" s="114">
        <v>0</v>
      </c>
      <c r="M91" s="114">
        <v>0</v>
      </c>
      <c r="N91" s="114">
        <v>0</v>
      </c>
      <c r="O91" s="86"/>
    </row>
    <row r="92" spans="1:15" ht="11.1" customHeight="1">
      <c r="A92" s="69">
        <f>IF(B92&lt;&gt;"",COUNTA($B$20:B92),"")</f>
        <v>72</v>
      </c>
      <c r="B92" s="78" t="s">
        <v>106</v>
      </c>
      <c r="C92" s="114">
        <v>40.33</v>
      </c>
      <c r="D92" s="114">
        <v>0</v>
      </c>
      <c r="E92" s="114">
        <v>0</v>
      </c>
      <c r="F92" s="114">
        <v>0</v>
      </c>
      <c r="G92" s="114">
        <v>0</v>
      </c>
      <c r="H92" s="114">
        <v>0</v>
      </c>
      <c r="I92" s="114">
        <v>0</v>
      </c>
      <c r="J92" s="114">
        <v>0</v>
      </c>
      <c r="K92" s="114">
        <v>0</v>
      </c>
      <c r="L92" s="114">
        <v>0</v>
      </c>
      <c r="M92" s="114">
        <v>0</v>
      </c>
      <c r="N92" s="114">
        <v>40.33</v>
      </c>
    </row>
  </sheetData>
  <mergeCells count="27">
    <mergeCell ref="A1:B1"/>
    <mergeCell ref="C1:G1"/>
    <mergeCell ref="H1:N1"/>
    <mergeCell ref="A2:B3"/>
    <mergeCell ref="C2:G3"/>
    <mergeCell ref="H2:N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615</v>
      </c>
      <c r="B1" s="219"/>
      <c r="C1" s="220" t="str">
        <f>"Auszahlungen und Einzahlungen der kreisfreien und großen
kreisangehörigen Städte "&amp;Deckblatt!A7&amp;" nach Produktbereichen"</f>
        <v>Auszahlungen und Einzahlungen der kreisfreien und großen
kreisangehörigen Städte 2021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2021 nach Produktbereichen</v>
      </c>
      <c r="I1" s="220"/>
      <c r="J1" s="220"/>
      <c r="K1" s="220"/>
      <c r="L1" s="220"/>
      <c r="M1" s="220"/>
      <c r="N1" s="221"/>
    </row>
    <row r="2" spans="1:14" s="74" customFormat="1" ht="15" customHeight="1">
      <c r="A2" s="218" t="s">
        <v>617</v>
      </c>
      <c r="B2" s="219"/>
      <c r="C2" s="220" t="s">
        <v>66</v>
      </c>
      <c r="D2" s="220"/>
      <c r="E2" s="220"/>
      <c r="F2" s="220"/>
      <c r="G2" s="221"/>
      <c r="H2" s="222" t="s">
        <v>66</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45" customHeight="1">
      <c r="A17" s="206"/>
      <c r="B17" s="207"/>
      <c r="C17" s="260"/>
      <c r="D17" s="157">
        <v>11</v>
      </c>
      <c r="E17" s="157">
        <v>12</v>
      </c>
      <c r="F17" s="157" t="s">
        <v>109</v>
      </c>
      <c r="G17" s="158" t="s">
        <v>110</v>
      </c>
      <c r="H17" s="159">
        <v>3</v>
      </c>
      <c r="I17" s="157" t="s">
        <v>113</v>
      </c>
      <c r="J17" s="157">
        <v>36</v>
      </c>
      <c r="K17" s="157">
        <v>4</v>
      </c>
      <c r="L17" s="157" t="s">
        <v>114</v>
      </c>
      <c r="M17" s="157" t="s">
        <v>123</v>
      </c>
      <c r="N17" s="75">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65242</v>
      </c>
      <c r="D20" s="111">
        <v>16107</v>
      </c>
      <c r="E20" s="111">
        <v>22649</v>
      </c>
      <c r="F20" s="111">
        <v>2166</v>
      </c>
      <c r="G20" s="111">
        <v>4814</v>
      </c>
      <c r="H20" s="111">
        <v>9823</v>
      </c>
      <c r="I20" s="111">
        <v>5648</v>
      </c>
      <c r="J20" s="111">
        <v>4175</v>
      </c>
      <c r="K20" s="111">
        <v>3042</v>
      </c>
      <c r="L20" s="111">
        <v>4557</v>
      </c>
      <c r="M20" s="111">
        <v>2086</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11977</v>
      </c>
      <c r="D21" s="111">
        <v>1759</v>
      </c>
      <c r="E21" s="111">
        <v>3512</v>
      </c>
      <c r="F21" s="111">
        <v>2497</v>
      </c>
      <c r="G21" s="111">
        <v>656</v>
      </c>
      <c r="H21" s="111">
        <v>545</v>
      </c>
      <c r="I21" s="111">
        <v>511</v>
      </c>
      <c r="J21" s="111">
        <v>34</v>
      </c>
      <c r="K21" s="111">
        <v>589</v>
      </c>
      <c r="L21" s="111">
        <v>2289</v>
      </c>
      <c r="M21" s="111">
        <v>130</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114978</v>
      </c>
      <c r="D22" s="111">
        <v>0</v>
      </c>
      <c r="E22" s="111">
        <v>0</v>
      </c>
      <c r="F22" s="111">
        <v>0</v>
      </c>
      <c r="G22" s="111">
        <v>0</v>
      </c>
      <c r="H22" s="111">
        <v>114978</v>
      </c>
      <c r="I22" s="111">
        <v>84172</v>
      </c>
      <c r="J22" s="111">
        <v>30806</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695</v>
      </c>
      <c r="D23" s="111">
        <v>0</v>
      </c>
      <c r="E23" s="111">
        <v>0</v>
      </c>
      <c r="F23" s="111">
        <v>0</v>
      </c>
      <c r="G23" s="111">
        <v>0</v>
      </c>
      <c r="H23" s="111">
        <v>0</v>
      </c>
      <c r="I23" s="111">
        <v>0</v>
      </c>
      <c r="J23" s="111">
        <v>0</v>
      </c>
      <c r="K23" s="111">
        <v>0</v>
      </c>
      <c r="L23" s="111">
        <v>0</v>
      </c>
      <c r="M23" s="111">
        <v>283</v>
      </c>
      <c r="N23" s="111">
        <v>412</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130397</v>
      </c>
      <c r="D24" s="111">
        <v>10946</v>
      </c>
      <c r="E24" s="111">
        <v>5824</v>
      </c>
      <c r="F24" s="111">
        <v>13676</v>
      </c>
      <c r="G24" s="111">
        <v>3145</v>
      </c>
      <c r="H24" s="111">
        <v>58978</v>
      </c>
      <c r="I24" s="111">
        <v>3914</v>
      </c>
      <c r="J24" s="111">
        <v>55063</v>
      </c>
      <c r="K24" s="111">
        <v>5737</v>
      </c>
      <c r="L24" s="111">
        <v>21516</v>
      </c>
      <c r="M24" s="111">
        <v>10227</v>
      </c>
      <c r="N24" s="111">
        <v>348</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9202</v>
      </c>
      <c r="D25" s="111">
        <v>18</v>
      </c>
      <c r="E25" s="111">
        <v>3600</v>
      </c>
      <c r="F25" s="111">
        <v>4503</v>
      </c>
      <c r="G25" s="111">
        <v>0</v>
      </c>
      <c r="H25" s="111">
        <v>1081</v>
      </c>
      <c r="I25" s="111">
        <v>31</v>
      </c>
      <c r="J25" s="111">
        <v>1050</v>
      </c>
      <c r="K25" s="111">
        <v>0</v>
      </c>
      <c r="L25" s="111">
        <v>0</v>
      </c>
      <c r="M25" s="111">
        <v>0</v>
      </c>
      <c r="N25" s="111">
        <v>0</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314087</v>
      </c>
      <c r="D26" s="113">
        <v>28793</v>
      </c>
      <c r="E26" s="113">
        <v>28385</v>
      </c>
      <c r="F26" s="113">
        <v>13835</v>
      </c>
      <c r="G26" s="113">
        <v>8616</v>
      </c>
      <c r="H26" s="113">
        <v>183243</v>
      </c>
      <c r="I26" s="113">
        <v>94215</v>
      </c>
      <c r="J26" s="113">
        <v>89028</v>
      </c>
      <c r="K26" s="113">
        <v>9367</v>
      </c>
      <c r="L26" s="113">
        <v>28361</v>
      </c>
      <c r="M26" s="113">
        <v>12726</v>
      </c>
      <c r="N26" s="113">
        <v>760</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50825</v>
      </c>
      <c r="D27" s="111">
        <v>271</v>
      </c>
      <c r="E27" s="111">
        <v>3965</v>
      </c>
      <c r="F27" s="111">
        <v>12096</v>
      </c>
      <c r="G27" s="111">
        <v>850</v>
      </c>
      <c r="H27" s="111">
        <v>4656</v>
      </c>
      <c r="I27" s="111">
        <v>0</v>
      </c>
      <c r="J27" s="111">
        <v>4656</v>
      </c>
      <c r="K27" s="111">
        <v>4219</v>
      </c>
      <c r="L27" s="111">
        <v>21745</v>
      </c>
      <c r="M27" s="111">
        <v>3022</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47932</v>
      </c>
      <c r="D28" s="111">
        <v>0</v>
      </c>
      <c r="E28" s="111">
        <v>2933</v>
      </c>
      <c r="F28" s="111">
        <v>10767</v>
      </c>
      <c r="G28" s="111">
        <v>807</v>
      </c>
      <c r="H28" s="111">
        <v>4656</v>
      </c>
      <c r="I28" s="111">
        <v>0</v>
      </c>
      <c r="J28" s="111">
        <v>4656</v>
      </c>
      <c r="K28" s="111">
        <v>4078</v>
      </c>
      <c r="L28" s="111">
        <v>21681</v>
      </c>
      <c r="M28" s="111">
        <v>3009</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14107</v>
      </c>
      <c r="D30" s="111">
        <v>482</v>
      </c>
      <c r="E30" s="111">
        <v>23</v>
      </c>
      <c r="F30" s="111">
        <v>3559</v>
      </c>
      <c r="G30" s="111">
        <v>284</v>
      </c>
      <c r="H30" s="111">
        <v>140</v>
      </c>
      <c r="I30" s="111">
        <v>0</v>
      </c>
      <c r="J30" s="111">
        <v>140</v>
      </c>
      <c r="K30" s="111">
        <v>0</v>
      </c>
      <c r="L30" s="111">
        <v>4811</v>
      </c>
      <c r="M30" s="111">
        <v>4806</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0</v>
      </c>
      <c r="D31" s="111">
        <v>0</v>
      </c>
      <c r="E31" s="111">
        <v>0</v>
      </c>
      <c r="F31" s="111">
        <v>0</v>
      </c>
      <c r="G31" s="111">
        <v>0</v>
      </c>
      <c r="H31" s="111">
        <v>0</v>
      </c>
      <c r="I31" s="111">
        <v>0</v>
      </c>
      <c r="J31" s="111">
        <v>0</v>
      </c>
      <c r="K31" s="111">
        <v>0</v>
      </c>
      <c r="L31" s="111">
        <v>0</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64932</v>
      </c>
      <c r="D32" s="113">
        <v>753</v>
      </c>
      <c r="E32" s="113">
        <v>3988</v>
      </c>
      <c r="F32" s="113">
        <v>15656</v>
      </c>
      <c r="G32" s="113">
        <v>1134</v>
      </c>
      <c r="H32" s="113">
        <v>4797</v>
      </c>
      <c r="I32" s="113">
        <v>0</v>
      </c>
      <c r="J32" s="113">
        <v>4797</v>
      </c>
      <c r="K32" s="113">
        <v>4219</v>
      </c>
      <c r="L32" s="113">
        <v>26557</v>
      </c>
      <c r="M32" s="113">
        <v>7828</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379019</v>
      </c>
      <c r="D33" s="113">
        <v>29546</v>
      </c>
      <c r="E33" s="113">
        <v>32373</v>
      </c>
      <c r="F33" s="113">
        <v>29491</v>
      </c>
      <c r="G33" s="113">
        <v>9750</v>
      </c>
      <c r="H33" s="113">
        <v>188039</v>
      </c>
      <c r="I33" s="113">
        <v>94215</v>
      </c>
      <c r="J33" s="113">
        <v>93825</v>
      </c>
      <c r="K33" s="113">
        <v>13586</v>
      </c>
      <c r="L33" s="113">
        <v>54918</v>
      </c>
      <c r="M33" s="113">
        <v>20554</v>
      </c>
      <c r="N33" s="113">
        <v>760</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101153</v>
      </c>
      <c r="D34" s="111">
        <v>0</v>
      </c>
      <c r="E34" s="111">
        <v>0</v>
      </c>
      <c r="F34" s="111">
        <v>0</v>
      </c>
      <c r="G34" s="111">
        <v>0</v>
      </c>
      <c r="H34" s="111">
        <v>0</v>
      </c>
      <c r="I34" s="111">
        <v>0</v>
      </c>
      <c r="J34" s="111">
        <v>0</v>
      </c>
      <c r="K34" s="111">
        <v>0</v>
      </c>
      <c r="L34" s="111">
        <v>0</v>
      </c>
      <c r="M34" s="111">
        <v>0</v>
      </c>
      <c r="N34" s="111">
        <v>101153</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33300</v>
      </c>
      <c r="D35" s="111">
        <v>0</v>
      </c>
      <c r="E35" s="111">
        <v>0</v>
      </c>
      <c r="F35" s="111">
        <v>0</v>
      </c>
      <c r="G35" s="111">
        <v>0</v>
      </c>
      <c r="H35" s="111">
        <v>0</v>
      </c>
      <c r="I35" s="111">
        <v>0</v>
      </c>
      <c r="J35" s="111">
        <v>0</v>
      </c>
      <c r="K35" s="111">
        <v>0</v>
      </c>
      <c r="L35" s="111">
        <v>0</v>
      </c>
      <c r="M35" s="111">
        <v>0</v>
      </c>
      <c r="N35" s="111">
        <v>33300</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40001</v>
      </c>
      <c r="D36" s="111">
        <v>0</v>
      </c>
      <c r="E36" s="111">
        <v>0</v>
      </c>
      <c r="F36" s="111">
        <v>0</v>
      </c>
      <c r="G36" s="111">
        <v>0</v>
      </c>
      <c r="H36" s="111">
        <v>0</v>
      </c>
      <c r="I36" s="111">
        <v>0</v>
      </c>
      <c r="J36" s="111">
        <v>0</v>
      </c>
      <c r="K36" s="111">
        <v>0</v>
      </c>
      <c r="L36" s="111">
        <v>0</v>
      </c>
      <c r="M36" s="111">
        <v>0</v>
      </c>
      <c r="N36" s="111">
        <v>40001</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15732</v>
      </c>
      <c r="D37" s="111">
        <v>0</v>
      </c>
      <c r="E37" s="111">
        <v>0</v>
      </c>
      <c r="F37" s="111">
        <v>0</v>
      </c>
      <c r="G37" s="111">
        <v>0</v>
      </c>
      <c r="H37" s="111">
        <v>0</v>
      </c>
      <c r="I37" s="111">
        <v>0</v>
      </c>
      <c r="J37" s="111">
        <v>0</v>
      </c>
      <c r="K37" s="111">
        <v>0</v>
      </c>
      <c r="L37" s="111">
        <v>0</v>
      </c>
      <c r="M37" s="111">
        <v>0</v>
      </c>
      <c r="N37" s="111">
        <v>15732</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73558</v>
      </c>
      <c r="D38" s="111">
        <v>0</v>
      </c>
      <c r="E38" s="111">
        <v>0</v>
      </c>
      <c r="F38" s="111">
        <v>0</v>
      </c>
      <c r="G38" s="111">
        <v>0</v>
      </c>
      <c r="H38" s="111">
        <v>0</v>
      </c>
      <c r="I38" s="111">
        <v>0</v>
      </c>
      <c r="J38" s="111">
        <v>0</v>
      </c>
      <c r="K38" s="111">
        <v>0</v>
      </c>
      <c r="L38" s="111">
        <v>0</v>
      </c>
      <c r="M38" s="111">
        <v>0</v>
      </c>
      <c r="N38" s="111">
        <v>73558</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29624</v>
      </c>
      <c r="D39" s="111">
        <v>0</v>
      </c>
      <c r="E39" s="111">
        <v>0</v>
      </c>
      <c r="F39" s="111">
        <v>0</v>
      </c>
      <c r="G39" s="111">
        <v>0</v>
      </c>
      <c r="H39" s="111">
        <v>0</v>
      </c>
      <c r="I39" s="111">
        <v>0</v>
      </c>
      <c r="J39" s="111">
        <v>0</v>
      </c>
      <c r="K39" s="111">
        <v>0</v>
      </c>
      <c r="L39" s="111">
        <v>0</v>
      </c>
      <c r="M39" s="111">
        <v>0</v>
      </c>
      <c r="N39" s="111">
        <v>29624</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55045</v>
      </c>
      <c r="D40" s="111">
        <v>664</v>
      </c>
      <c r="E40" s="111">
        <v>99</v>
      </c>
      <c r="F40" s="111">
        <v>54</v>
      </c>
      <c r="G40" s="111">
        <v>651</v>
      </c>
      <c r="H40" s="111">
        <v>47752</v>
      </c>
      <c r="I40" s="111">
        <v>21214</v>
      </c>
      <c r="J40" s="111">
        <v>26538</v>
      </c>
      <c r="K40" s="111">
        <v>282</v>
      </c>
      <c r="L40" s="111">
        <v>5408</v>
      </c>
      <c r="M40" s="111">
        <v>135</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19033</v>
      </c>
      <c r="D41" s="111">
        <v>0</v>
      </c>
      <c r="E41" s="111">
        <v>0</v>
      </c>
      <c r="F41" s="111">
        <v>0</v>
      </c>
      <c r="G41" s="111">
        <v>43</v>
      </c>
      <c r="H41" s="111">
        <v>18133</v>
      </c>
      <c r="I41" s="111">
        <v>17962</v>
      </c>
      <c r="J41" s="111">
        <v>171</v>
      </c>
      <c r="K41" s="111">
        <v>0</v>
      </c>
      <c r="L41" s="111">
        <v>719</v>
      </c>
      <c r="M41" s="111">
        <v>138</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6346</v>
      </c>
      <c r="D42" s="111">
        <v>297</v>
      </c>
      <c r="E42" s="111">
        <v>2483</v>
      </c>
      <c r="F42" s="111">
        <v>19</v>
      </c>
      <c r="G42" s="111">
        <v>647</v>
      </c>
      <c r="H42" s="111">
        <v>42</v>
      </c>
      <c r="I42" s="111">
        <v>42</v>
      </c>
      <c r="J42" s="111">
        <v>0</v>
      </c>
      <c r="K42" s="111">
        <v>219</v>
      </c>
      <c r="L42" s="111">
        <v>2618</v>
      </c>
      <c r="M42" s="111">
        <v>20</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65659</v>
      </c>
      <c r="D43" s="111">
        <v>4302</v>
      </c>
      <c r="E43" s="111">
        <v>17334</v>
      </c>
      <c r="F43" s="111">
        <v>4595</v>
      </c>
      <c r="G43" s="111">
        <v>405</v>
      </c>
      <c r="H43" s="111">
        <v>26071</v>
      </c>
      <c r="I43" s="111">
        <v>21937</v>
      </c>
      <c r="J43" s="111">
        <v>4134</v>
      </c>
      <c r="K43" s="111">
        <v>178</v>
      </c>
      <c r="L43" s="111">
        <v>2555</v>
      </c>
      <c r="M43" s="111">
        <v>6078</v>
      </c>
      <c r="N43" s="111">
        <v>4140</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9202</v>
      </c>
      <c r="D44" s="111">
        <v>18</v>
      </c>
      <c r="E44" s="111">
        <v>3600</v>
      </c>
      <c r="F44" s="111">
        <v>4503</v>
      </c>
      <c r="G44" s="111">
        <v>0</v>
      </c>
      <c r="H44" s="111">
        <v>1081</v>
      </c>
      <c r="I44" s="111">
        <v>31</v>
      </c>
      <c r="J44" s="111">
        <v>1050</v>
      </c>
      <c r="K44" s="111">
        <v>0</v>
      </c>
      <c r="L44" s="111">
        <v>0</v>
      </c>
      <c r="M44" s="111">
        <v>0</v>
      </c>
      <c r="N44" s="111">
        <v>0</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341216</v>
      </c>
      <c r="D45" s="113">
        <v>5245</v>
      </c>
      <c r="E45" s="113">
        <v>16316</v>
      </c>
      <c r="F45" s="113">
        <v>166</v>
      </c>
      <c r="G45" s="113">
        <v>1748</v>
      </c>
      <c r="H45" s="113">
        <v>90916</v>
      </c>
      <c r="I45" s="113">
        <v>61124</v>
      </c>
      <c r="J45" s="113">
        <v>29793</v>
      </c>
      <c r="K45" s="113">
        <v>679</v>
      </c>
      <c r="L45" s="113">
        <v>11299</v>
      </c>
      <c r="M45" s="113">
        <v>6372</v>
      </c>
      <c r="N45" s="113">
        <v>208475</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34675</v>
      </c>
      <c r="D46" s="111">
        <v>0</v>
      </c>
      <c r="E46" s="111">
        <v>415</v>
      </c>
      <c r="F46" s="111">
        <v>11421</v>
      </c>
      <c r="G46" s="111">
        <v>13</v>
      </c>
      <c r="H46" s="111">
        <v>3288</v>
      </c>
      <c r="I46" s="111">
        <v>0</v>
      </c>
      <c r="J46" s="111">
        <v>3288</v>
      </c>
      <c r="K46" s="111">
        <v>126</v>
      </c>
      <c r="L46" s="111">
        <v>8267</v>
      </c>
      <c r="M46" s="111">
        <v>4213</v>
      </c>
      <c r="N46" s="111">
        <v>6931</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8398</v>
      </c>
      <c r="D48" s="111">
        <v>1918</v>
      </c>
      <c r="E48" s="111">
        <v>30</v>
      </c>
      <c r="F48" s="111">
        <v>1054</v>
      </c>
      <c r="G48" s="111">
        <v>0</v>
      </c>
      <c r="H48" s="111">
        <v>23</v>
      </c>
      <c r="I48" s="111">
        <v>0</v>
      </c>
      <c r="J48" s="111">
        <v>23</v>
      </c>
      <c r="K48" s="111">
        <v>1</v>
      </c>
      <c r="L48" s="111">
        <v>5283</v>
      </c>
      <c r="M48" s="111">
        <v>0</v>
      </c>
      <c r="N48" s="111">
        <v>90</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0</v>
      </c>
      <c r="D49" s="111">
        <v>0</v>
      </c>
      <c r="E49" s="111">
        <v>0</v>
      </c>
      <c r="F49" s="111">
        <v>0</v>
      </c>
      <c r="G49" s="111">
        <v>0</v>
      </c>
      <c r="H49" s="111">
        <v>0</v>
      </c>
      <c r="I49" s="111">
        <v>0</v>
      </c>
      <c r="J49" s="111">
        <v>0</v>
      </c>
      <c r="K49" s="111">
        <v>0</v>
      </c>
      <c r="L49" s="111">
        <v>0</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43073</v>
      </c>
      <c r="D50" s="113">
        <v>1918</v>
      </c>
      <c r="E50" s="113">
        <v>445</v>
      </c>
      <c r="F50" s="113">
        <v>12475</v>
      </c>
      <c r="G50" s="113">
        <v>13</v>
      </c>
      <c r="H50" s="113">
        <v>3311</v>
      </c>
      <c r="I50" s="113">
        <v>0</v>
      </c>
      <c r="J50" s="113">
        <v>3311</v>
      </c>
      <c r="K50" s="113">
        <v>127</v>
      </c>
      <c r="L50" s="113">
        <v>13550</v>
      </c>
      <c r="M50" s="113">
        <v>4213</v>
      </c>
      <c r="N50" s="113">
        <v>7021</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384289</v>
      </c>
      <c r="D51" s="113">
        <v>7163</v>
      </c>
      <c r="E51" s="113">
        <v>16761</v>
      </c>
      <c r="F51" s="113">
        <v>12641</v>
      </c>
      <c r="G51" s="113">
        <v>1761</v>
      </c>
      <c r="H51" s="113">
        <v>94227</v>
      </c>
      <c r="I51" s="113">
        <v>61124</v>
      </c>
      <c r="J51" s="113">
        <v>33104</v>
      </c>
      <c r="K51" s="113">
        <v>806</v>
      </c>
      <c r="L51" s="113">
        <v>24849</v>
      </c>
      <c r="M51" s="113">
        <v>10585</v>
      </c>
      <c r="N51" s="113">
        <v>215496</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5270</v>
      </c>
      <c r="D52" s="113">
        <v>-22383</v>
      </c>
      <c r="E52" s="113">
        <v>-15612</v>
      </c>
      <c r="F52" s="113">
        <v>-16850</v>
      </c>
      <c r="G52" s="113">
        <v>-7989</v>
      </c>
      <c r="H52" s="113">
        <v>-93812</v>
      </c>
      <c r="I52" s="113">
        <v>-33091</v>
      </c>
      <c r="J52" s="113">
        <v>-60721</v>
      </c>
      <c r="K52" s="113">
        <v>-12780</v>
      </c>
      <c r="L52" s="113">
        <v>-30069</v>
      </c>
      <c r="M52" s="113">
        <v>-9970</v>
      </c>
      <c r="N52" s="113">
        <v>214736</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27129</v>
      </c>
      <c r="D53" s="112">
        <v>-23548</v>
      </c>
      <c r="E53" s="112">
        <v>-12069</v>
      </c>
      <c r="F53" s="112">
        <v>-13670</v>
      </c>
      <c r="G53" s="112">
        <v>-6868</v>
      </c>
      <c r="H53" s="112">
        <v>-92326</v>
      </c>
      <c r="I53" s="112">
        <v>-33091</v>
      </c>
      <c r="J53" s="112">
        <v>-59235</v>
      </c>
      <c r="K53" s="112">
        <v>-8688</v>
      </c>
      <c r="L53" s="112">
        <v>-17062</v>
      </c>
      <c r="M53" s="112">
        <v>-6354</v>
      </c>
      <c r="N53" s="112">
        <v>207715</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21050</v>
      </c>
      <c r="D54" s="111">
        <v>0</v>
      </c>
      <c r="E54" s="111">
        <v>0</v>
      </c>
      <c r="F54" s="111">
        <v>0</v>
      </c>
      <c r="G54" s="111">
        <v>0</v>
      </c>
      <c r="H54" s="111">
        <v>0</v>
      </c>
      <c r="I54" s="111">
        <v>0</v>
      </c>
      <c r="J54" s="111">
        <v>0</v>
      </c>
      <c r="K54" s="111">
        <v>0</v>
      </c>
      <c r="L54" s="111">
        <v>0</v>
      </c>
      <c r="M54" s="111">
        <v>0</v>
      </c>
      <c r="N54" s="111">
        <v>21050</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12412</v>
      </c>
      <c r="D55" s="111">
        <v>0</v>
      </c>
      <c r="E55" s="111">
        <v>0</v>
      </c>
      <c r="F55" s="111">
        <v>0</v>
      </c>
      <c r="G55" s="111">
        <v>0</v>
      </c>
      <c r="H55" s="111">
        <v>0</v>
      </c>
      <c r="I55" s="111">
        <v>0</v>
      </c>
      <c r="J55" s="111">
        <v>0</v>
      </c>
      <c r="K55" s="111">
        <v>0</v>
      </c>
      <c r="L55" s="111">
        <v>0</v>
      </c>
      <c r="M55" s="111">
        <v>361</v>
      </c>
      <c r="N55" s="111">
        <v>12052</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681.97</v>
      </c>
      <c r="D57" s="114">
        <v>168.36</v>
      </c>
      <c r="E57" s="114">
        <v>236.75</v>
      </c>
      <c r="F57" s="114">
        <v>22.64</v>
      </c>
      <c r="G57" s="114">
        <v>50.32</v>
      </c>
      <c r="H57" s="114">
        <v>102.68</v>
      </c>
      <c r="I57" s="114">
        <v>59.03</v>
      </c>
      <c r="J57" s="114">
        <v>43.64</v>
      </c>
      <c r="K57" s="114">
        <v>31.8</v>
      </c>
      <c r="L57" s="114">
        <v>47.63</v>
      </c>
      <c r="M57" s="114">
        <v>21.8</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125.2</v>
      </c>
      <c r="D58" s="114">
        <v>18.38</v>
      </c>
      <c r="E58" s="114">
        <v>36.71</v>
      </c>
      <c r="F58" s="114">
        <v>26.1</v>
      </c>
      <c r="G58" s="114">
        <v>6.86</v>
      </c>
      <c r="H58" s="114">
        <v>5.7</v>
      </c>
      <c r="I58" s="114">
        <v>5.34</v>
      </c>
      <c r="J58" s="114">
        <v>0.36</v>
      </c>
      <c r="K58" s="114">
        <v>6.16</v>
      </c>
      <c r="L58" s="114">
        <v>23.93</v>
      </c>
      <c r="M58" s="114">
        <v>1.36</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1201.8599999999999</v>
      </c>
      <c r="D59" s="114">
        <v>0</v>
      </c>
      <c r="E59" s="114">
        <v>0</v>
      </c>
      <c r="F59" s="114">
        <v>0</v>
      </c>
      <c r="G59" s="114">
        <v>0</v>
      </c>
      <c r="H59" s="114">
        <v>1201.8599999999999</v>
      </c>
      <c r="I59" s="114">
        <v>879.85</v>
      </c>
      <c r="J59" s="114">
        <v>322.01</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7.26</v>
      </c>
      <c r="D60" s="114">
        <v>0</v>
      </c>
      <c r="E60" s="114">
        <v>0</v>
      </c>
      <c r="F60" s="114">
        <v>0</v>
      </c>
      <c r="G60" s="114">
        <v>0</v>
      </c>
      <c r="H60" s="114">
        <v>0</v>
      </c>
      <c r="I60" s="114">
        <v>0</v>
      </c>
      <c r="J60" s="114">
        <v>0</v>
      </c>
      <c r="K60" s="114">
        <v>0</v>
      </c>
      <c r="L60" s="114">
        <v>0</v>
      </c>
      <c r="M60" s="114">
        <v>2.96</v>
      </c>
      <c r="N60" s="114">
        <v>4.3</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1363.03</v>
      </c>
      <c r="D61" s="114">
        <v>114.42</v>
      </c>
      <c r="E61" s="114">
        <v>60.88</v>
      </c>
      <c r="F61" s="114">
        <v>142.94999999999999</v>
      </c>
      <c r="G61" s="114">
        <v>32.880000000000003</v>
      </c>
      <c r="H61" s="114">
        <v>616.49</v>
      </c>
      <c r="I61" s="114">
        <v>40.92</v>
      </c>
      <c r="J61" s="114">
        <v>575.57000000000005</v>
      </c>
      <c r="K61" s="114">
        <v>59.97</v>
      </c>
      <c r="L61" s="114">
        <v>224.9</v>
      </c>
      <c r="M61" s="114">
        <v>106.9</v>
      </c>
      <c r="N61" s="114">
        <v>3.64</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96.19</v>
      </c>
      <c r="D62" s="114">
        <v>0.19</v>
      </c>
      <c r="E62" s="114">
        <v>37.630000000000003</v>
      </c>
      <c r="F62" s="114">
        <v>47.07</v>
      </c>
      <c r="G62" s="114">
        <v>0</v>
      </c>
      <c r="H62" s="114">
        <v>11.3</v>
      </c>
      <c r="I62" s="114">
        <v>0.32</v>
      </c>
      <c r="J62" s="114">
        <v>10.98</v>
      </c>
      <c r="K62" s="114">
        <v>0</v>
      </c>
      <c r="L62" s="114">
        <v>0</v>
      </c>
      <c r="M62" s="114">
        <v>0</v>
      </c>
      <c r="N62" s="114">
        <v>0</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3283.12</v>
      </c>
      <c r="D63" s="115">
        <v>300.97000000000003</v>
      </c>
      <c r="E63" s="115">
        <v>296.70999999999998</v>
      </c>
      <c r="F63" s="115">
        <v>144.62</v>
      </c>
      <c r="G63" s="115">
        <v>90.06</v>
      </c>
      <c r="H63" s="115">
        <v>1915.42</v>
      </c>
      <c r="I63" s="115">
        <v>984.82</v>
      </c>
      <c r="J63" s="115">
        <v>930.6</v>
      </c>
      <c r="K63" s="115">
        <v>97.92</v>
      </c>
      <c r="L63" s="115">
        <v>296.45999999999998</v>
      </c>
      <c r="M63" s="115">
        <v>133.02000000000001</v>
      </c>
      <c r="N63" s="115">
        <v>7.94</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531.27</v>
      </c>
      <c r="D64" s="114">
        <v>2.83</v>
      </c>
      <c r="E64" s="114">
        <v>41.45</v>
      </c>
      <c r="F64" s="114">
        <v>126.44</v>
      </c>
      <c r="G64" s="114">
        <v>8.89</v>
      </c>
      <c r="H64" s="114">
        <v>48.67</v>
      </c>
      <c r="I64" s="114">
        <v>0</v>
      </c>
      <c r="J64" s="114">
        <v>48.67</v>
      </c>
      <c r="K64" s="114">
        <v>44.1</v>
      </c>
      <c r="L64" s="114">
        <v>227.3</v>
      </c>
      <c r="M64" s="114">
        <v>31.59</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501.03</v>
      </c>
      <c r="D65" s="114">
        <v>0</v>
      </c>
      <c r="E65" s="114">
        <v>30.66</v>
      </c>
      <c r="F65" s="114">
        <v>112.55</v>
      </c>
      <c r="G65" s="114">
        <v>8.43</v>
      </c>
      <c r="H65" s="114">
        <v>48.67</v>
      </c>
      <c r="I65" s="114">
        <v>0</v>
      </c>
      <c r="J65" s="114">
        <v>48.67</v>
      </c>
      <c r="K65" s="114">
        <v>42.63</v>
      </c>
      <c r="L65" s="114">
        <v>226.63</v>
      </c>
      <c r="M65" s="114">
        <v>31.45</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147.46</v>
      </c>
      <c r="D67" s="114">
        <v>5.04</v>
      </c>
      <c r="E67" s="114">
        <v>0.24</v>
      </c>
      <c r="F67" s="114">
        <v>37.21</v>
      </c>
      <c r="G67" s="114">
        <v>2.97</v>
      </c>
      <c r="H67" s="114">
        <v>1.47</v>
      </c>
      <c r="I67" s="114">
        <v>0</v>
      </c>
      <c r="J67" s="114">
        <v>1.47</v>
      </c>
      <c r="K67" s="114">
        <v>0</v>
      </c>
      <c r="L67" s="114">
        <v>50.29</v>
      </c>
      <c r="M67" s="114">
        <v>50.24</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0</v>
      </c>
      <c r="D68" s="114">
        <v>0</v>
      </c>
      <c r="E68" s="114">
        <v>0</v>
      </c>
      <c r="F68" s="114">
        <v>0</v>
      </c>
      <c r="G68" s="114">
        <v>0</v>
      </c>
      <c r="H68" s="114">
        <v>0</v>
      </c>
      <c r="I68" s="114">
        <v>0</v>
      </c>
      <c r="J68" s="114">
        <v>0</v>
      </c>
      <c r="K68" s="114">
        <v>0</v>
      </c>
      <c r="L68" s="114">
        <v>0</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678.73</v>
      </c>
      <c r="D69" s="115">
        <v>7.87</v>
      </c>
      <c r="E69" s="115">
        <v>41.69</v>
      </c>
      <c r="F69" s="115">
        <v>163.65</v>
      </c>
      <c r="G69" s="115">
        <v>11.86</v>
      </c>
      <c r="H69" s="115">
        <v>50.14</v>
      </c>
      <c r="I69" s="115">
        <v>0</v>
      </c>
      <c r="J69" s="115">
        <v>50.14</v>
      </c>
      <c r="K69" s="115">
        <v>44.1</v>
      </c>
      <c r="L69" s="115">
        <v>277.58999999999997</v>
      </c>
      <c r="M69" s="115">
        <v>81.83</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3961.86</v>
      </c>
      <c r="D70" s="115">
        <v>308.85000000000002</v>
      </c>
      <c r="E70" s="115">
        <v>338.4</v>
      </c>
      <c r="F70" s="115">
        <v>308.27</v>
      </c>
      <c r="G70" s="115">
        <v>101.92</v>
      </c>
      <c r="H70" s="115">
        <v>1965.56</v>
      </c>
      <c r="I70" s="115">
        <v>984.82</v>
      </c>
      <c r="J70" s="115">
        <v>980.74</v>
      </c>
      <c r="K70" s="115">
        <v>142.02000000000001</v>
      </c>
      <c r="L70" s="115">
        <v>574.04999999999995</v>
      </c>
      <c r="M70" s="115">
        <v>214.85</v>
      </c>
      <c r="N70" s="115">
        <v>7.94</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1057.3399999999999</v>
      </c>
      <c r="D71" s="114">
        <v>0</v>
      </c>
      <c r="E71" s="114">
        <v>0</v>
      </c>
      <c r="F71" s="114">
        <v>0</v>
      </c>
      <c r="G71" s="114">
        <v>0</v>
      </c>
      <c r="H71" s="114">
        <v>0</v>
      </c>
      <c r="I71" s="114">
        <v>0</v>
      </c>
      <c r="J71" s="114">
        <v>0</v>
      </c>
      <c r="K71" s="114">
        <v>0</v>
      </c>
      <c r="L71" s="114">
        <v>0</v>
      </c>
      <c r="M71" s="114">
        <v>0</v>
      </c>
      <c r="N71" s="114">
        <v>1057.3399999999999</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348.08</v>
      </c>
      <c r="D72" s="114">
        <v>0</v>
      </c>
      <c r="E72" s="114">
        <v>0</v>
      </c>
      <c r="F72" s="114">
        <v>0</v>
      </c>
      <c r="G72" s="114">
        <v>0</v>
      </c>
      <c r="H72" s="114">
        <v>0</v>
      </c>
      <c r="I72" s="114">
        <v>0</v>
      </c>
      <c r="J72" s="114">
        <v>0</v>
      </c>
      <c r="K72" s="114">
        <v>0</v>
      </c>
      <c r="L72" s="114">
        <v>0</v>
      </c>
      <c r="M72" s="114">
        <v>0</v>
      </c>
      <c r="N72" s="114">
        <v>348.08</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418.13</v>
      </c>
      <c r="D73" s="114">
        <v>0</v>
      </c>
      <c r="E73" s="114">
        <v>0</v>
      </c>
      <c r="F73" s="114">
        <v>0</v>
      </c>
      <c r="G73" s="114">
        <v>0</v>
      </c>
      <c r="H73" s="114">
        <v>0</v>
      </c>
      <c r="I73" s="114">
        <v>0</v>
      </c>
      <c r="J73" s="114">
        <v>0</v>
      </c>
      <c r="K73" s="114">
        <v>0</v>
      </c>
      <c r="L73" s="114">
        <v>0</v>
      </c>
      <c r="M73" s="114">
        <v>0</v>
      </c>
      <c r="N73" s="114">
        <v>418.13</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164.44</v>
      </c>
      <c r="D74" s="114">
        <v>0</v>
      </c>
      <c r="E74" s="114">
        <v>0</v>
      </c>
      <c r="F74" s="114">
        <v>0</v>
      </c>
      <c r="G74" s="114">
        <v>0</v>
      </c>
      <c r="H74" s="114">
        <v>0</v>
      </c>
      <c r="I74" s="114">
        <v>0</v>
      </c>
      <c r="J74" s="114">
        <v>0</v>
      </c>
      <c r="K74" s="114">
        <v>0</v>
      </c>
      <c r="L74" s="114">
        <v>0</v>
      </c>
      <c r="M74" s="114">
        <v>0</v>
      </c>
      <c r="N74" s="114">
        <v>164.44</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768.89</v>
      </c>
      <c r="D75" s="114">
        <v>0</v>
      </c>
      <c r="E75" s="114">
        <v>0</v>
      </c>
      <c r="F75" s="114">
        <v>0</v>
      </c>
      <c r="G75" s="114">
        <v>0</v>
      </c>
      <c r="H75" s="114">
        <v>0</v>
      </c>
      <c r="I75" s="114">
        <v>0</v>
      </c>
      <c r="J75" s="114">
        <v>0</v>
      </c>
      <c r="K75" s="114">
        <v>0</v>
      </c>
      <c r="L75" s="114">
        <v>0</v>
      </c>
      <c r="M75" s="114">
        <v>0</v>
      </c>
      <c r="N75" s="114">
        <v>768.89</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309.66000000000003</v>
      </c>
      <c r="D76" s="114">
        <v>0</v>
      </c>
      <c r="E76" s="114">
        <v>0</v>
      </c>
      <c r="F76" s="114">
        <v>0</v>
      </c>
      <c r="G76" s="114">
        <v>0</v>
      </c>
      <c r="H76" s="114">
        <v>0</v>
      </c>
      <c r="I76" s="114">
        <v>0</v>
      </c>
      <c r="J76" s="114">
        <v>0</v>
      </c>
      <c r="K76" s="114">
        <v>0</v>
      </c>
      <c r="L76" s="114">
        <v>0</v>
      </c>
      <c r="M76" s="114">
        <v>0</v>
      </c>
      <c r="N76" s="114">
        <v>309.66000000000003</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575.39</v>
      </c>
      <c r="D77" s="114">
        <v>6.94</v>
      </c>
      <c r="E77" s="114">
        <v>1.04</v>
      </c>
      <c r="F77" s="114">
        <v>0.56999999999999995</v>
      </c>
      <c r="G77" s="114">
        <v>6.81</v>
      </c>
      <c r="H77" s="114">
        <v>499.15</v>
      </c>
      <c r="I77" s="114">
        <v>221.75</v>
      </c>
      <c r="J77" s="114">
        <v>277.39999999999998</v>
      </c>
      <c r="K77" s="114">
        <v>2.95</v>
      </c>
      <c r="L77" s="114">
        <v>56.53</v>
      </c>
      <c r="M77" s="114">
        <v>1.42</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198.95</v>
      </c>
      <c r="D78" s="114">
        <v>0</v>
      </c>
      <c r="E78" s="114">
        <v>0</v>
      </c>
      <c r="F78" s="114">
        <v>0</v>
      </c>
      <c r="G78" s="114">
        <v>0.45</v>
      </c>
      <c r="H78" s="114">
        <v>189.54</v>
      </c>
      <c r="I78" s="114">
        <v>187.75</v>
      </c>
      <c r="J78" s="114">
        <v>1.79</v>
      </c>
      <c r="K78" s="114">
        <v>0</v>
      </c>
      <c r="L78" s="114">
        <v>7.51</v>
      </c>
      <c r="M78" s="114">
        <v>1.44</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66.33</v>
      </c>
      <c r="D79" s="114">
        <v>3.11</v>
      </c>
      <c r="E79" s="114">
        <v>25.96</v>
      </c>
      <c r="F79" s="114">
        <v>0.19</v>
      </c>
      <c r="G79" s="114">
        <v>6.77</v>
      </c>
      <c r="H79" s="114">
        <v>0.44</v>
      </c>
      <c r="I79" s="114">
        <v>0.44</v>
      </c>
      <c r="J79" s="114">
        <v>0</v>
      </c>
      <c r="K79" s="114">
        <v>2.29</v>
      </c>
      <c r="L79" s="114">
        <v>27.37</v>
      </c>
      <c r="M79" s="114">
        <v>0.21</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686.33</v>
      </c>
      <c r="D80" s="114">
        <v>44.97</v>
      </c>
      <c r="E80" s="114">
        <v>181.19</v>
      </c>
      <c r="F80" s="114">
        <v>48.03</v>
      </c>
      <c r="G80" s="114">
        <v>4.24</v>
      </c>
      <c r="H80" s="114">
        <v>272.52</v>
      </c>
      <c r="I80" s="114">
        <v>229.3</v>
      </c>
      <c r="J80" s="114">
        <v>43.21</v>
      </c>
      <c r="K80" s="114">
        <v>1.86</v>
      </c>
      <c r="L80" s="114">
        <v>26.71</v>
      </c>
      <c r="M80" s="114">
        <v>63.54</v>
      </c>
      <c r="N80" s="114">
        <v>43.28</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96.19</v>
      </c>
      <c r="D81" s="114">
        <v>0.19</v>
      </c>
      <c r="E81" s="114">
        <v>37.630000000000003</v>
      </c>
      <c r="F81" s="114">
        <v>47.07</v>
      </c>
      <c r="G81" s="114">
        <v>0</v>
      </c>
      <c r="H81" s="114">
        <v>11.3</v>
      </c>
      <c r="I81" s="114">
        <v>0.32</v>
      </c>
      <c r="J81" s="114">
        <v>10.98</v>
      </c>
      <c r="K81" s="114">
        <v>0</v>
      </c>
      <c r="L81" s="114">
        <v>0</v>
      </c>
      <c r="M81" s="114">
        <v>0</v>
      </c>
      <c r="N81" s="114">
        <v>0</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3566.7</v>
      </c>
      <c r="D82" s="115">
        <v>54.83</v>
      </c>
      <c r="E82" s="115">
        <v>170.55</v>
      </c>
      <c r="F82" s="115">
        <v>1.73</v>
      </c>
      <c r="G82" s="115">
        <v>18.27</v>
      </c>
      <c r="H82" s="115">
        <v>950.34</v>
      </c>
      <c r="I82" s="115">
        <v>638.91999999999996</v>
      </c>
      <c r="J82" s="115">
        <v>311.42</v>
      </c>
      <c r="K82" s="115">
        <v>7.1</v>
      </c>
      <c r="L82" s="115">
        <v>118.11</v>
      </c>
      <c r="M82" s="115">
        <v>66.599999999999994</v>
      </c>
      <c r="N82" s="115">
        <v>2179.17</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362.45</v>
      </c>
      <c r="D83" s="114">
        <v>0</v>
      </c>
      <c r="E83" s="114">
        <v>4.34</v>
      </c>
      <c r="F83" s="114">
        <v>119.39</v>
      </c>
      <c r="G83" s="114">
        <v>0.13</v>
      </c>
      <c r="H83" s="114">
        <v>34.369999999999997</v>
      </c>
      <c r="I83" s="114">
        <v>0</v>
      </c>
      <c r="J83" s="114">
        <v>34.369999999999997</v>
      </c>
      <c r="K83" s="114">
        <v>1.32</v>
      </c>
      <c r="L83" s="114">
        <v>86.41</v>
      </c>
      <c r="M83" s="114">
        <v>44.04</v>
      </c>
      <c r="N83" s="114">
        <v>72.45</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87.79</v>
      </c>
      <c r="D85" s="114">
        <v>20.05</v>
      </c>
      <c r="E85" s="114">
        <v>0.31</v>
      </c>
      <c r="F85" s="114">
        <v>11.02</v>
      </c>
      <c r="G85" s="114">
        <v>0.01</v>
      </c>
      <c r="H85" s="114">
        <v>0.24</v>
      </c>
      <c r="I85" s="114">
        <v>0</v>
      </c>
      <c r="J85" s="114">
        <v>0.24</v>
      </c>
      <c r="K85" s="114">
        <v>0.01</v>
      </c>
      <c r="L85" s="114">
        <v>55.22</v>
      </c>
      <c r="M85" s="114">
        <v>0</v>
      </c>
      <c r="N85" s="114">
        <v>0.94</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0</v>
      </c>
      <c r="D86" s="114">
        <v>0</v>
      </c>
      <c r="E86" s="114">
        <v>0</v>
      </c>
      <c r="F86" s="114">
        <v>0</v>
      </c>
      <c r="G86" s="114">
        <v>0</v>
      </c>
      <c r="H86" s="114">
        <v>0</v>
      </c>
      <c r="I86" s="114">
        <v>0</v>
      </c>
      <c r="J86" s="114">
        <v>0</v>
      </c>
      <c r="K86" s="114">
        <v>0</v>
      </c>
      <c r="L86" s="114">
        <v>0</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450.24</v>
      </c>
      <c r="D87" s="115">
        <v>20.05</v>
      </c>
      <c r="E87" s="115">
        <v>4.6500000000000004</v>
      </c>
      <c r="F87" s="115">
        <v>130.4</v>
      </c>
      <c r="G87" s="115">
        <v>0.14000000000000001</v>
      </c>
      <c r="H87" s="115">
        <v>34.61</v>
      </c>
      <c r="I87" s="115">
        <v>0</v>
      </c>
      <c r="J87" s="115">
        <v>34.61</v>
      </c>
      <c r="K87" s="115">
        <v>1.32</v>
      </c>
      <c r="L87" s="115">
        <v>141.63999999999999</v>
      </c>
      <c r="M87" s="115">
        <v>44.04</v>
      </c>
      <c r="N87" s="115">
        <v>73.39</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4016.94</v>
      </c>
      <c r="D88" s="115">
        <v>74.88</v>
      </c>
      <c r="E88" s="115">
        <v>175.2</v>
      </c>
      <c r="F88" s="115">
        <v>132.13</v>
      </c>
      <c r="G88" s="115">
        <v>18.41</v>
      </c>
      <c r="H88" s="115">
        <v>984.95</v>
      </c>
      <c r="I88" s="115">
        <v>638.91999999999996</v>
      </c>
      <c r="J88" s="115">
        <v>346.03</v>
      </c>
      <c r="K88" s="115">
        <v>8.42</v>
      </c>
      <c r="L88" s="115">
        <v>259.74</v>
      </c>
      <c r="M88" s="115">
        <v>110.64</v>
      </c>
      <c r="N88" s="115">
        <v>2252.56</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55.08</v>
      </c>
      <c r="D89" s="115">
        <v>-233.97</v>
      </c>
      <c r="E89" s="115">
        <v>-163.19</v>
      </c>
      <c r="F89" s="115">
        <v>-176.14</v>
      </c>
      <c r="G89" s="115">
        <v>-83.51</v>
      </c>
      <c r="H89" s="115">
        <v>-980.61</v>
      </c>
      <c r="I89" s="115">
        <v>-345.9</v>
      </c>
      <c r="J89" s="115">
        <v>-634.71</v>
      </c>
      <c r="K89" s="115">
        <v>-133.59</v>
      </c>
      <c r="L89" s="115">
        <v>-314.31</v>
      </c>
      <c r="M89" s="115">
        <v>-104.21</v>
      </c>
      <c r="N89" s="115">
        <v>2244.61</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283.58</v>
      </c>
      <c r="D90" s="116">
        <v>-246.15</v>
      </c>
      <c r="E90" s="116">
        <v>-126.15</v>
      </c>
      <c r="F90" s="116">
        <v>-142.88999999999999</v>
      </c>
      <c r="G90" s="116">
        <v>-71.790000000000006</v>
      </c>
      <c r="H90" s="116">
        <v>-965.08</v>
      </c>
      <c r="I90" s="116">
        <v>-345.9</v>
      </c>
      <c r="J90" s="116">
        <v>-619.17999999999995</v>
      </c>
      <c r="K90" s="116">
        <v>-90.81</v>
      </c>
      <c r="L90" s="116">
        <v>-178.35</v>
      </c>
      <c r="M90" s="116">
        <v>-66.42</v>
      </c>
      <c r="N90" s="116">
        <v>2171.2199999999998</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220.03</v>
      </c>
      <c r="D91" s="114">
        <v>0</v>
      </c>
      <c r="E91" s="114">
        <v>0</v>
      </c>
      <c r="F91" s="114">
        <v>0</v>
      </c>
      <c r="G91" s="114">
        <v>0</v>
      </c>
      <c r="H91" s="114">
        <v>0</v>
      </c>
      <c r="I91" s="114">
        <v>0</v>
      </c>
      <c r="J91" s="114">
        <v>0</v>
      </c>
      <c r="K91" s="114">
        <v>0</v>
      </c>
      <c r="L91" s="114">
        <v>0</v>
      </c>
      <c r="M91" s="114">
        <v>0</v>
      </c>
      <c r="N91" s="114">
        <v>220.03</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129.74</v>
      </c>
      <c r="D92" s="114">
        <v>0</v>
      </c>
      <c r="E92" s="114">
        <v>0</v>
      </c>
      <c r="F92" s="114">
        <v>0</v>
      </c>
      <c r="G92" s="114">
        <v>0</v>
      </c>
      <c r="H92" s="114">
        <v>0</v>
      </c>
      <c r="I92" s="114">
        <v>0</v>
      </c>
      <c r="J92" s="114">
        <v>0</v>
      </c>
      <c r="K92" s="114">
        <v>0</v>
      </c>
      <c r="L92" s="114">
        <v>0</v>
      </c>
      <c r="M92" s="114">
        <v>3.77</v>
      </c>
      <c r="N92" s="114">
        <v>125.97</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44"/>
  <sheetViews>
    <sheetView zoomScale="140" zoomScaleNormal="140" zoomScaleSheetLayoutView="90" zoomScalePageLayoutView="140" workbookViewId="0"/>
  </sheetViews>
  <sheetFormatPr baseColWidth="10" defaultColWidth="11.42578125" defaultRowHeight="12.75"/>
  <cols>
    <col min="1" max="1" width="93.85546875" style="25" customWidth="1"/>
    <col min="2" max="2" width="11.42578125" style="25" customWidth="1"/>
    <col min="3" max="16384" width="11.42578125" style="25"/>
  </cols>
  <sheetData>
    <row r="1" spans="1:1" s="19" customFormat="1" ht="39.950000000000003" customHeight="1">
      <c r="A1" s="30" t="s">
        <v>26</v>
      </c>
    </row>
    <row r="2" spans="1:1" s="21" customFormat="1" ht="11.45" customHeight="1">
      <c r="A2" s="20"/>
    </row>
    <row r="3" spans="1:1" s="23" customFormat="1" ht="11.45" customHeight="1">
      <c r="A3" s="22"/>
    </row>
    <row r="4" spans="1:1" s="24" customFormat="1" ht="11.45" customHeight="1">
      <c r="A4" s="22"/>
    </row>
    <row r="5" spans="1:1" ht="11.45" customHeight="1">
      <c r="A5" s="22"/>
    </row>
    <row r="6" spans="1:1" s="21" customFormat="1" ht="11.45" customHeight="1">
      <c r="A6" s="22"/>
    </row>
    <row r="7" spans="1:1" s="21" customFormat="1" ht="11.45" customHeight="1">
      <c r="A7" s="22"/>
    </row>
    <row r="8" spans="1:1" s="21" customFormat="1" ht="11.45" customHeight="1">
      <c r="A8" s="22"/>
    </row>
    <row r="9" spans="1:1" s="21" customFormat="1" ht="11.45" customHeight="1">
      <c r="A9" s="22"/>
    </row>
    <row r="10" spans="1:1" s="21" customFormat="1" ht="11.45" customHeight="1">
      <c r="A10" s="22"/>
    </row>
    <row r="11" spans="1:1" s="21" customFormat="1" ht="11.45" customHeight="1">
      <c r="A11" s="22"/>
    </row>
    <row r="12" spans="1:1" s="21" customFormat="1" ht="11.45" customHeight="1">
      <c r="A12" s="22"/>
    </row>
    <row r="13" spans="1:1" s="21" customFormat="1" ht="11.45" customHeight="1">
      <c r="A13" s="22"/>
    </row>
    <row r="14" spans="1:1" s="21" customFormat="1" ht="11.45" customHeight="1">
      <c r="A14" s="22"/>
    </row>
    <row r="15" spans="1:1" s="21" customFormat="1" ht="11.45" customHeight="1">
      <c r="A15" s="22"/>
    </row>
    <row r="16" spans="1:1" s="21" customFormat="1" ht="11.45" customHeight="1">
      <c r="A16" s="22"/>
    </row>
    <row r="17" spans="1:1" s="21" customFormat="1" ht="11.45" customHeight="1">
      <c r="A17" s="22"/>
    </row>
    <row r="18" spans="1:1" s="21" customFormat="1" ht="11.45" customHeight="1">
      <c r="A18" s="22"/>
    </row>
    <row r="19" spans="1:1" s="21" customFormat="1" ht="11.45" customHeight="1">
      <c r="A19" s="22"/>
    </row>
    <row r="20" spans="1:1" s="21" customFormat="1" ht="11.45" customHeight="1">
      <c r="A20" s="22"/>
    </row>
    <row r="21" spans="1:1" s="21" customFormat="1" ht="11.45" customHeight="1">
      <c r="A21" s="22"/>
    </row>
    <row r="22" spans="1:1" s="21" customFormat="1" ht="11.45" customHeight="1">
      <c r="A22" s="22"/>
    </row>
    <row r="23" spans="1:1" s="21" customFormat="1" ht="11.45" customHeight="1">
      <c r="A23" s="22"/>
    </row>
    <row r="24" spans="1:1" s="21" customFormat="1" ht="11.45" customHeight="1">
      <c r="A24" s="22"/>
    </row>
    <row r="25" spans="1:1" ht="11.45" customHeight="1">
      <c r="A25" s="22"/>
    </row>
    <row r="26" spans="1:1" s="21" customFormat="1" ht="11.45" customHeight="1">
      <c r="A26" s="26"/>
    </row>
    <row r="27" spans="1:1" ht="11.45" customHeight="1">
      <c r="A27" s="27"/>
    </row>
    <row r="28" spans="1:1" ht="11.45" customHeight="1">
      <c r="A28" s="26"/>
    </row>
    <row r="29" spans="1:1" ht="11.45" customHeight="1">
      <c r="A29" s="22"/>
    </row>
    <row r="30" spans="1:1" ht="11.45" customHeight="1">
      <c r="A30" s="22"/>
    </row>
    <row r="31" spans="1:1" s="24" customFormat="1" ht="11.45" customHeight="1">
      <c r="A31" s="26"/>
    </row>
    <row r="32" spans="1:1" s="24" customFormat="1" ht="11.45" customHeight="1">
      <c r="A32" s="27"/>
    </row>
    <row r="33" spans="1:1" s="24" customFormat="1" ht="11.45" customHeight="1">
      <c r="A33" s="16"/>
    </row>
    <row r="34" spans="1:1" s="24" customFormat="1" ht="11.45" customHeight="1">
      <c r="A34" s="22"/>
    </row>
    <row r="35" spans="1:1" s="24" customFormat="1" ht="11.45" customHeight="1">
      <c r="A35" s="26"/>
    </row>
    <row r="36" spans="1:1" s="24" customFormat="1" ht="11.45" customHeight="1">
      <c r="A36" s="28"/>
    </row>
    <row r="37" spans="1:1" s="24" customFormat="1" ht="11.45" customHeight="1">
      <c r="A37" s="26"/>
    </row>
    <row r="38" spans="1:1" s="24" customFormat="1" ht="11.45" customHeight="1">
      <c r="A38" s="29"/>
    </row>
    <row r="39" spans="1:1" s="24" customFormat="1" ht="11.45" customHeight="1">
      <c r="A39" s="22"/>
    </row>
    <row r="40" spans="1:1" s="24" customFormat="1" ht="11.45" customHeight="1">
      <c r="A40" s="26"/>
    </row>
    <row r="41" spans="1:1" s="24" customFormat="1" ht="11.45" customHeight="1">
      <c r="A41" s="29"/>
    </row>
    <row r="42" spans="1:1" s="24" customFormat="1" ht="11.45" customHeight="1">
      <c r="A42" s="22"/>
    </row>
    <row r="43" spans="1:1" s="24" customFormat="1" ht="11.45" customHeight="1">
      <c r="A43" s="26"/>
    </row>
    <row r="44" spans="1:1" s="24" customFormat="1" ht="12.75" customHeight="1">
      <c r="A44" s="29"/>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74" t="s">
        <v>615</v>
      </c>
      <c r="B1" s="218"/>
      <c r="C1" s="221" t="str">
        <f>"Auszahlungen und Einzahlungen der kreisfreien und großen
kreisangehörigen Städte "&amp;Deckblatt!A7&amp;" nach Produktbereichen"</f>
        <v>Auszahlungen und Einzahlungen der kreisfreien und großen
kreisangehörigen Städte 2021 nach Produktbereichen</v>
      </c>
      <c r="D1" s="275"/>
      <c r="E1" s="275"/>
      <c r="F1" s="275"/>
      <c r="G1" s="275"/>
      <c r="H1" s="275" t="str">
        <f>"Auszahlungen und Einzahlungen der kreisfreien und großen
kreisangehörigen Städte "&amp;Deckblatt!A7&amp;" nach Produktbereichen"</f>
        <v>Auszahlungen und Einzahlungen der kreisfreien und großen
kreisangehörigen Städte 2021 nach Produktbereichen</v>
      </c>
      <c r="I1" s="275"/>
      <c r="J1" s="275"/>
      <c r="K1" s="275"/>
      <c r="L1" s="275"/>
      <c r="M1" s="275"/>
      <c r="N1" s="275"/>
    </row>
    <row r="2" spans="1:14" s="74" customFormat="1" ht="15" customHeight="1">
      <c r="A2" s="278" t="s">
        <v>618</v>
      </c>
      <c r="B2" s="279"/>
      <c r="C2" s="257" t="s">
        <v>67</v>
      </c>
      <c r="D2" s="258"/>
      <c r="E2" s="258"/>
      <c r="F2" s="258"/>
      <c r="G2" s="258"/>
      <c r="H2" s="258" t="s">
        <v>67</v>
      </c>
      <c r="I2" s="258"/>
      <c r="J2" s="258"/>
      <c r="K2" s="258"/>
      <c r="L2" s="258"/>
      <c r="M2" s="258"/>
      <c r="N2" s="258"/>
    </row>
    <row r="3" spans="1:14" s="74" customFormat="1" ht="15" customHeight="1">
      <c r="A3" s="280"/>
      <c r="B3" s="281"/>
      <c r="C3" s="276"/>
      <c r="D3" s="277"/>
      <c r="E3" s="277"/>
      <c r="F3" s="277"/>
      <c r="G3" s="277"/>
      <c r="H3" s="277"/>
      <c r="I3" s="277"/>
      <c r="J3" s="277"/>
      <c r="K3" s="277"/>
      <c r="L3" s="277"/>
      <c r="M3" s="277"/>
      <c r="N3" s="277"/>
    </row>
    <row r="4" spans="1:14" ht="11.45" customHeight="1">
      <c r="A4" s="265" t="s">
        <v>29</v>
      </c>
      <c r="B4" s="268" t="s">
        <v>124</v>
      </c>
      <c r="C4" s="268" t="s">
        <v>2</v>
      </c>
      <c r="D4" s="261" t="s">
        <v>128</v>
      </c>
      <c r="E4" s="273"/>
      <c r="F4" s="273"/>
      <c r="G4" s="273"/>
      <c r="H4" s="273" t="s">
        <v>128</v>
      </c>
      <c r="I4" s="273"/>
      <c r="J4" s="273"/>
      <c r="K4" s="273"/>
      <c r="L4" s="273"/>
      <c r="M4" s="273"/>
      <c r="N4" s="273"/>
    </row>
    <row r="5" spans="1:14" ht="11.45" customHeight="1">
      <c r="A5" s="266"/>
      <c r="B5" s="269"/>
      <c r="C5" s="269"/>
      <c r="D5" s="211" t="s">
        <v>115</v>
      </c>
      <c r="E5" s="211" t="s">
        <v>116</v>
      </c>
      <c r="F5" s="211" t="s">
        <v>117</v>
      </c>
      <c r="G5" s="210" t="s">
        <v>118</v>
      </c>
      <c r="H5" s="206" t="s">
        <v>119</v>
      </c>
      <c r="I5" s="288" t="s">
        <v>112</v>
      </c>
      <c r="J5" s="206"/>
      <c r="K5" s="211" t="s">
        <v>121</v>
      </c>
      <c r="L5" s="211" t="s">
        <v>126</v>
      </c>
      <c r="M5" s="282" t="s">
        <v>127</v>
      </c>
      <c r="N5" s="210" t="s">
        <v>122</v>
      </c>
    </row>
    <row r="6" spans="1:14" ht="11.45" customHeight="1">
      <c r="A6" s="266"/>
      <c r="B6" s="269"/>
      <c r="C6" s="269"/>
      <c r="D6" s="211"/>
      <c r="E6" s="211"/>
      <c r="F6" s="211"/>
      <c r="G6" s="210"/>
      <c r="H6" s="206"/>
      <c r="I6" s="266" t="s">
        <v>111</v>
      </c>
      <c r="J6" s="283" t="s">
        <v>120</v>
      </c>
      <c r="K6" s="211"/>
      <c r="L6" s="211"/>
      <c r="M6" s="283"/>
      <c r="N6" s="210"/>
    </row>
    <row r="7" spans="1:14" ht="11.45" customHeight="1">
      <c r="A7" s="266"/>
      <c r="B7" s="269"/>
      <c r="C7" s="269"/>
      <c r="D7" s="211"/>
      <c r="E7" s="211"/>
      <c r="F7" s="211"/>
      <c r="G7" s="210"/>
      <c r="H7" s="206"/>
      <c r="I7" s="266"/>
      <c r="J7" s="283"/>
      <c r="K7" s="211"/>
      <c r="L7" s="211"/>
      <c r="M7" s="283"/>
      <c r="N7" s="210"/>
    </row>
    <row r="8" spans="1:14" ht="11.45" customHeight="1">
      <c r="A8" s="266"/>
      <c r="B8" s="269"/>
      <c r="C8" s="269"/>
      <c r="D8" s="211"/>
      <c r="E8" s="211"/>
      <c r="F8" s="211"/>
      <c r="G8" s="210"/>
      <c r="H8" s="206"/>
      <c r="I8" s="266"/>
      <c r="J8" s="283"/>
      <c r="K8" s="211"/>
      <c r="L8" s="211"/>
      <c r="M8" s="283"/>
      <c r="N8" s="210"/>
    </row>
    <row r="9" spans="1:14" ht="11.45" customHeight="1">
      <c r="A9" s="266"/>
      <c r="B9" s="269"/>
      <c r="C9" s="271"/>
      <c r="D9" s="259"/>
      <c r="E9" s="259"/>
      <c r="F9" s="259"/>
      <c r="G9" s="263"/>
      <c r="H9" s="264"/>
      <c r="I9" s="286"/>
      <c r="J9" s="284"/>
      <c r="K9" s="259"/>
      <c r="L9" s="259"/>
      <c r="M9" s="284"/>
      <c r="N9" s="210"/>
    </row>
    <row r="10" spans="1:14" ht="11.45" customHeight="1">
      <c r="A10" s="266"/>
      <c r="B10" s="269"/>
      <c r="C10" s="271"/>
      <c r="D10" s="259"/>
      <c r="E10" s="259"/>
      <c r="F10" s="259"/>
      <c r="G10" s="263"/>
      <c r="H10" s="264"/>
      <c r="I10" s="286"/>
      <c r="J10" s="284"/>
      <c r="K10" s="259"/>
      <c r="L10" s="259"/>
      <c r="M10" s="284"/>
      <c r="N10" s="210"/>
    </row>
    <row r="11" spans="1:14" ht="11.45" customHeight="1">
      <c r="A11" s="266"/>
      <c r="B11" s="269"/>
      <c r="C11" s="271"/>
      <c r="D11" s="259"/>
      <c r="E11" s="259"/>
      <c r="F11" s="259"/>
      <c r="G11" s="263"/>
      <c r="H11" s="264"/>
      <c r="I11" s="286"/>
      <c r="J11" s="284"/>
      <c r="K11" s="259"/>
      <c r="L11" s="259"/>
      <c r="M11" s="284"/>
      <c r="N11" s="210"/>
    </row>
    <row r="12" spans="1:14" ht="11.45" customHeight="1">
      <c r="A12" s="266"/>
      <c r="B12" s="269"/>
      <c r="C12" s="271"/>
      <c r="D12" s="259"/>
      <c r="E12" s="259"/>
      <c r="F12" s="259"/>
      <c r="G12" s="263"/>
      <c r="H12" s="264"/>
      <c r="I12" s="286"/>
      <c r="J12" s="284"/>
      <c r="K12" s="259"/>
      <c r="L12" s="259"/>
      <c r="M12" s="284"/>
      <c r="N12" s="210"/>
    </row>
    <row r="13" spans="1:14" ht="11.45" customHeight="1">
      <c r="A13" s="266"/>
      <c r="B13" s="269"/>
      <c r="C13" s="271"/>
      <c r="D13" s="259"/>
      <c r="E13" s="259"/>
      <c r="F13" s="259"/>
      <c r="G13" s="263"/>
      <c r="H13" s="264"/>
      <c r="I13" s="286"/>
      <c r="J13" s="284"/>
      <c r="K13" s="259"/>
      <c r="L13" s="259"/>
      <c r="M13" s="284"/>
      <c r="N13" s="210"/>
    </row>
    <row r="14" spans="1:14" ht="11.45" customHeight="1">
      <c r="A14" s="266"/>
      <c r="B14" s="269"/>
      <c r="C14" s="271"/>
      <c r="D14" s="259"/>
      <c r="E14" s="259"/>
      <c r="F14" s="259"/>
      <c r="G14" s="263"/>
      <c r="H14" s="264"/>
      <c r="I14" s="286"/>
      <c r="J14" s="284"/>
      <c r="K14" s="259"/>
      <c r="L14" s="259"/>
      <c r="M14" s="284"/>
      <c r="N14" s="210"/>
    </row>
    <row r="15" spans="1:14" ht="11.45" customHeight="1">
      <c r="A15" s="266"/>
      <c r="B15" s="269"/>
      <c r="C15" s="271"/>
      <c r="D15" s="259"/>
      <c r="E15" s="259"/>
      <c r="F15" s="259"/>
      <c r="G15" s="263"/>
      <c r="H15" s="264"/>
      <c r="I15" s="286"/>
      <c r="J15" s="284"/>
      <c r="K15" s="259"/>
      <c r="L15" s="259"/>
      <c r="M15" s="284"/>
      <c r="N15" s="210"/>
    </row>
    <row r="16" spans="1:14" ht="11.45" customHeight="1">
      <c r="A16" s="266"/>
      <c r="B16" s="269"/>
      <c r="C16" s="271"/>
      <c r="D16" s="259"/>
      <c r="E16" s="259"/>
      <c r="F16" s="259"/>
      <c r="G16" s="263"/>
      <c r="H16" s="264"/>
      <c r="I16" s="287"/>
      <c r="J16" s="285"/>
      <c r="K16" s="259"/>
      <c r="L16" s="259"/>
      <c r="M16" s="285"/>
      <c r="N16" s="210"/>
    </row>
    <row r="17" spans="1:29" ht="11.45" customHeight="1">
      <c r="A17" s="267"/>
      <c r="B17" s="270"/>
      <c r="C17" s="272"/>
      <c r="D17" s="157">
        <v>11</v>
      </c>
      <c r="E17" s="157">
        <v>12</v>
      </c>
      <c r="F17" s="157" t="s">
        <v>109</v>
      </c>
      <c r="G17" s="158" t="s">
        <v>110</v>
      </c>
      <c r="H17" s="159">
        <v>3</v>
      </c>
      <c r="I17" s="159" t="s">
        <v>113</v>
      </c>
      <c r="J17" s="157">
        <v>36</v>
      </c>
      <c r="K17" s="157">
        <v>4</v>
      </c>
      <c r="L17" s="157" t="s">
        <v>114</v>
      </c>
      <c r="M17" s="158" t="s">
        <v>123</v>
      </c>
      <c r="N17" s="75">
        <v>6</v>
      </c>
    </row>
    <row r="18" spans="1:29" s="83" customFormat="1" ht="11.45" customHeight="1">
      <c r="A18" s="64">
        <v>1</v>
      </c>
      <c r="B18" s="65">
        <v>2</v>
      </c>
      <c r="C18" s="154">
        <v>3</v>
      </c>
      <c r="D18" s="154">
        <v>4</v>
      </c>
      <c r="E18" s="154">
        <v>5</v>
      </c>
      <c r="F18" s="154">
        <v>6</v>
      </c>
      <c r="G18" s="155">
        <v>7</v>
      </c>
      <c r="H18" s="156">
        <v>8</v>
      </c>
      <c r="I18" s="154">
        <v>9</v>
      </c>
      <c r="J18" s="154">
        <v>10</v>
      </c>
      <c r="K18" s="154">
        <v>11</v>
      </c>
      <c r="L18" s="154">
        <v>12</v>
      </c>
      <c r="M18" s="155">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24755</v>
      </c>
      <c r="D20" s="111">
        <v>10804</v>
      </c>
      <c r="E20" s="111">
        <v>8098</v>
      </c>
      <c r="F20" s="111">
        <v>611</v>
      </c>
      <c r="G20" s="111">
        <v>2106</v>
      </c>
      <c r="H20" s="111">
        <v>570</v>
      </c>
      <c r="I20" s="111">
        <v>458</v>
      </c>
      <c r="J20" s="111">
        <v>112</v>
      </c>
      <c r="K20" s="111">
        <v>78</v>
      </c>
      <c r="L20" s="111">
        <v>2127</v>
      </c>
      <c r="M20" s="111">
        <v>360</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12874</v>
      </c>
      <c r="D21" s="111">
        <v>2411</v>
      </c>
      <c r="E21" s="111">
        <v>3298</v>
      </c>
      <c r="F21" s="111">
        <v>4388</v>
      </c>
      <c r="G21" s="111">
        <v>1896</v>
      </c>
      <c r="H21" s="111">
        <v>139</v>
      </c>
      <c r="I21" s="111">
        <v>79</v>
      </c>
      <c r="J21" s="111">
        <v>60</v>
      </c>
      <c r="K21" s="111">
        <v>30</v>
      </c>
      <c r="L21" s="111">
        <v>350</v>
      </c>
      <c r="M21" s="111">
        <v>362</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0</v>
      </c>
      <c r="D22" s="111">
        <v>0</v>
      </c>
      <c r="E22" s="111">
        <v>0</v>
      </c>
      <c r="F22" s="111">
        <v>0</v>
      </c>
      <c r="G22" s="111">
        <v>0</v>
      </c>
      <c r="H22" s="111">
        <v>0</v>
      </c>
      <c r="I22" s="111">
        <v>0</v>
      </c>
      <c r="J22" s="111">
        <v>0</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92</v>
      </c>
      <c r="D23" s="111">
        <v>0</v>
      </c>
      <c r="E23" s="111">
        <v>2</v>
      </c>
      <c r="F23" s="111">
        <v>0</v>
      </c>
      <c r="G23" s="111">
        <v>0</v>
      </c>
      <c r="H23" s="111">
        <v>0</v>
      </c>
      <c r="I23" s="111">
        <v>0</v>
      </c>
      <c r="J23" s="111">
        <v>0</v>
      </c>
      <c r="K23" s="111">
        <v>0</v>
      </c>
      <c r="L23" s="111">
        <v>0</v>
      </c>
      <c r="M23" s="111">
        <v>0</v>
      </c>
      <c r="N23" s="111">
        <v>90</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103213</v>
      </c>
      <c r="D24" s="111">
        <v>1501</v>
      </c>
      <c r="E24" s="111">
        <v>1549</v>
      </c>
      <c r="F24" s="111">
        <v>909</v>
      </c>
      <c r="G24" s="111">
        <v>16466</v>
      </c>
      <c r="H24" s="111">
        <v>8375</v>
      </c>
      <c r="I24" s="111">
        <v>210</v>
      </c>
      <c r="J24" s="111">
        <v>8165</v>
      </c>
      <c r="K24" s="111">
        <v>2049</v>
      </c>
      <c r="L24" s="111">
        <v>4384</v>
      </c>
      <c r="M24" s="111">
        <v>26738</v>
      </c>
      <c r="N24" s="111">
        <v>41241</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4094</v>
      </c>
      <c r="D25" s="111">
        <v>77</v>
      </c>
      <c r="E25" s="111">
        <v>2292</v>
      </c>
      <c r="F25" s="111">
        <v>320</v>
      </c>
      <c r="G25" s="111">
        <v>0</v>
      </c>
      <c r="H25" s="111">
        <v>0</v>
      </c>
      <c r="I25" s="111">
        <v>0</v>
      </c>
      <c r="J25" s="111">
        <v>0</v>
      </c>
      <c r="K25" s="111">
        <v>0</v>
      </c>
      <c r="L25" s="111">
        <v>1405</v>
      </c>
      <c r="M25" s="111">
        <v>0</v>
      </c>
      <c r="N25" s="111">
        <v>0</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136841</v>
      </c>
      <c r="D26" s="113">
        <v>14640</v>
      </c>
      <c r="E26" s="113">
        <v>10654</v>
      </c>
      <c r="F26" s="113">
        <v>5589</v>
      </c>
      <c r="G26" s="113">
        <v>20468</v>
      </c>
      <c r="H26" s="113">
        <v>9084</v>
      </c>
      <c r="I26" s="113">
        <v>747</v>
      </c>
      <c r="J26" s="113">
        <v>8336</v>
      </c>
      <c r="K26" s="113">
        <v>2157</v>
      </c>
      <c r="L26" s="113">
        <v>5457</v>
      </c>
      <c r="M26" s="113">
        <v>27460</v>
      </c>
      <c r="N26" s="113">
        <v>41332</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2989</v>
      </c>
      <c r="D27" s="111">
        <v>0</v>
      </c>
      <c r="E27" s="111">
        <v>299</v>
      </c>
      <c r="F27" s="111">
        <v>5</v>
      </c>
      <c r="G27" s="111">
        <v>200</v>
      </c>
      <c r="H27" s="111">
        <v>0</v>
      </c>
      <c r="I27" s="111">
        <v>0</v>
      </c>
      <c r="J27" s="111">
        <v>0</v>
      </c>
      <c r="K27" s="111">
        <v>0</v>
      </c>
      <c r="L27" s="111">
        <v>2484</v>
      </c>
      <c r="M27" s="111">
        <v>0</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2484</v>
      </c>
      <c r="D28" s="111">
        <v>0</v>
      </c>
      <c r="E28" s="111">
        <v>0</v>
      </c>
      <c r="F28" s="111">
        <v>0</v>
      </c>
      <c r="G28" s="111">
        <v>0</v>
      </c>
      <c r="H28" s="111">
        <v>0</v>
      </c>
      <c r="I28" s="111">
        <v>0</v>
      </c>
      <c r="J28" s="111">
        <v>0</v>
      </c>
      <c r="K28" s="111">
        <v>0</v>
      </c>
      <c r="L28" s="111">
        <v>2484</v>
      </c>
      <c r="M28" s="111">
        <v>0</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10134</v>
      </c>
      <c r="D30" s="111">
        <v>0</v>
      </c>
      <c r="E30" s="111">
        <v>0</v>
      </c>
      <c r="F30" s="111">
        <v>0</v>
      </c>
      <c r="G30" s="111">
        <v>0</v>
      </c>
      <c r="H30" s="111">
        <v>0</v>
      </c>
      <c r="I30" s="111">
        <v>0</v>
      </c>
      <c r="J30" s="111">
        <v>0</v>
      </c>
      <c r="K30" s="111">
        <v>0</v>
      </c>
      <c r="L30" s="111">
        <v>8167</v>
      </c>
      <c r="M30" s="111">
        <v>1968</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0</v>
      </c>
      <c r="D31" s="111">
        <v>0</v>
      </c>
      <c r="E31" s="111">
        <v>0</v>
      </c>
      <c r="F31" s="111">
        <v>0</v>
      </c>
      <c r="G31" s="111">
        <v>0</v>
      </c>
      <c r="H31" s="111">
        <v>0</v>
      </c>
      <c r="I31" s="111">
        <v>0</v>
      </c>
      <c r="J31" s="111">
        <v>0</v>
      </c>
      <c r="K31" s="111">
        <v>0</v>
      </c>
      <c r="L31" s="111">
        <v>0</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13123</v>
      </c>
      <c r="D32" s="113">
        <v>0</v>
      </c>
      <c r="E32" s="113">
        <v>299</v>
      </c>
      <c r="F32" s="113">
        <v>5</v>
      </c>
      <c r="G32" s="113">
        <v>200</v>
      </c>
      <c r="H32" s="113">
        <v>0</v>
      </c>
      <c r="I32" s="113">
        <v>0</v>
      </c>
      <c r="J32" s="113">
        <v>0</v>
      </c>
      <c r="K32" s="113">
        <v>0</v>
      </c>
      <c r="L32" s="113">
        <v>10651</v>
      </c>
      <c r="M32" s="113">
        <v>1968</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149964</v>
      </c>
      <c r="D33" s="113">
        <v>14640</v>
      </c>
      <c r="E33" s="113">
        <v>10953</v>
      </c>
      <c r="F33" s="113">
        <v>5595</v>
      </c>
      <c r="G33" s="113">
        <v>20668</v>
      </c>
      <c r="H33" s="113">
        <v>9084</v>
      </c>
      <c r="I33" s="113">
        <v>747</v>
      </c>
      <c r="J33" s="113">
        <v>8336</v>
      </c>
      <c r="K33" s="113">
        <v>2157</v>
      </c>
      <c r="L33" s="113">
        <v>16108</v>
      </c>
      <c r="M33" s="113">
        <v>29428</v>
      </c>
      <c r="N33" s="113">
        <v>41332</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64066</v>
      </c>
      <c r="D34" s="111">
        <v>0</v>
      </c>
      <c r="E34" s="111">
        <v>0</v>
      </c>
      <c r="F34" s="111">
        <v>0</v>
      </c>
      <c r="G34" s="111">
        <v>0</v>
      </c>
      <c r="H34" s="111">
        <v>0</v>
      </c>
      <c r="I34" s="111">
        <v>0</v>
      </c>
      <c r="J34" s="111">
        <v>0</v>
      </c>
      <c r="K34" s="111">
        <v>0</v>
      </c>
      <c r="L34" s="111">
        <v>0</v>
      </c>
      <c r="M34" s="111">
        <v>0</v>
      </c>
      <c r="N34" s="111">
        <v>64066</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19727</v>
      </c>
      <c r="D35" s="111">
        <v>0</v>
      </c>
      <c r="E35" s="111">
        <v>0</v>
      </c>
      <c r="F35" s="111">
        <v>0</v>
      </c>
      <c r="G35" s="111">
        <v>0</v>
      </c>
      <c r="H35" s="111">
        <v>0</v>
      </c>
      <c r="I35" s="111">
        <v>0</v>
      </c>
      <c r="J35" s="111">
        <v>0</v>
      </c>
      <c r="K35" s="111">
        <v>0</v>
      </c>
      <c r="L35" s="111">
        <v>0</v>
      </c>
      <c r="M35" s="111">
        <v>0</v>
      </c>
      <c r="N35" s="111">
        <v>19727</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25705</v>
      </c>
      <c r="D36" s="111">
        <v>0</v>
      </c>
      <c r="E36" s="111">
        <v>0</v>
      </c>
      <c r="F36" s="111">
        <v>0</v>
      </c>
      <c r="G36" s="111">
        <v>0</v>
      </c>
      <c r="H36" s="111">
        <v>0</v>
      </c>
      <c r="I36" s="111">
        <v>0</v>
      </c>
      <c r="J36" s="111">
        <v>0</v>
      </c>
      <c r="K36" s="111">
        <v>0</v>
      </c>
      <c r="L36" s="111">
        <v>0</v>
      </c>
      <c r="M36" s="111">
        <v>0</v>
      </c>
      <c r="N36" s="111">
        <v>25705</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10268</v>
      </c>
      <c r="D37" s="111">
        <v>0</v>
      </c>
      <c r="E37" s="111">
        <v>0</v>
      </c>
      <c r="F37" s="111">
        <v>0</v>
      </c>
      <c r="G37" s="111">
        <v>0</v>
      </c>
      <c r="H37" s="111">
        <v>0</v>
      </c>
      <c r="I37" s="111">
        <v>0</v>
      </c>
      <c r="J37" s="111">
        <v>0</v>
      </c>
      <c r="K37" s="111">
        <v>0</v>
      </c>
      <c r="L37" s="111">
        <v>0</v>
      </c>
      <c r="M37" s="111">
        <v>0</v>
      </c>
      <c r="N37" s="111">
        <v>10268</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38370</v>
      </c>
      <c r="D38" s="111">
        <v>0</v>
      </c>
      <c r="E38" s="111">
        <v>0</v>
      </c>
      <c r="F38" s="111">
        <v>0</v>
      </c>
      <c r="G38" s="111">
        <v>0</v>
      </c>
      <c r="H38" s="111">
        <v>0</v>
      </c>
      <c r="I38" s="111">
        <v>0</v>
      </c>
      <c r="J38" s="111">
        <v>0</v>
      </c>
      <c r="K38" s="111">
        <v>0</v>
      </c>
      <c r="L38" s="111">
        <v>0</v>
      </c>
      <c r="M38" s="111">
        <v>0</v>
      </c>
      <c r="N38" s="111">
        <v>38370</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11234</v>
      </c>
      <c r="D39" s="111">
        <v>0</v>
      </c>
      <c r="E39" s="111">
        <v>0</v>
      </c>
      <c r="F39" s="111">
        <v>0</v>
      </c>
      <c r="G39" s="111">
        <v>0</v>
      </c>
      <c r="H39" s="111">
        <v>0</v>
      </c>
      <c r="I39" s="111">
        <v>0</v>
      </c>
      <c r="J39" s="111">
        <v>0</v>
      </c>
      <c r="K39" s="111">
        <v>0</v>
      </c>
      <c r="L39" s="111">
        <v>0</v>
      </c>
      <c r="M39" s="111">
        <v>0</v>
      </c>
      <c r="N39" s="111">
        <v>11234</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10998</v>
      </c>
      <c r="D40" s="111">
        <v>118</v>
      </c>
      <c r="E40" s="111">
        <v>1</v>
      </c>
      <c r="F40" s="111">
        <v>183</v>
      </c>
      <c r="G40" s="111">
        <v>9858</v>
      </c>
      <c r="H40" s="111">
        <v>0</v>
      </c>
      <c r="I40" s="111">
        <v>0</v>
      </c>
      <c r="J40" s="111">
        <v>0</v>
      </c>
      <c r="K40" s="111">
        <v>0</v>
      </c>
      <c r="L40" s="111">
        <v>837</v>
      </c>
      <c r="M40" s="111">
        <v>0</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404</v>
      </c>
      <c r="D41" s="111">
        <v>172</v>
      </c>
      <c r="E41" s="111">
        <v>0</v>
      </c>
      <c r="F41" s="111">
        <v>0</v>
      </c>
      <c r="G41" s="111">
        <v>0</v>
      </c>
      <c r="H41" s="111">
        <v>0</v>
      </c>
      <c r="I41" s="111">
        <v>0</v>
      </c>
      <c r="J41" s="111">
        <v>0</v>
      </c>
      <c r="K41" s="111">
        <v>232</v>
      </c>
      <c r="L41" s="111">
        <v>0</v>
      </c>
      <c r="M41" s="111">
        <v>0</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15505</v>
      </c>
      <c r="D42" s="111">
        <v>0</v>
      </c>
      <c r="E42" s="111">
        <v>1362</v>
      </c>
      <c r="F42" s="111">
        <v>0</v>
      </c>
      <c r="G42" s="111">
        <v>46</v>
      </c>
      <c r="H42" s="111">
        <v>0</v>
      </c>
      <c r="I42" s="111">
        <v>0</v>
      </c>
      <c r="J42" s="111">
        <v>0</v>
      </c>
      <c r="K42" s="111">
        <v>0</v>
      </c>
      <c r="L42" s="111">
        <v>973</v>
      </c>
      <c r="M42" s="111">
        <v>13122</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15364</v>
      </c>
      <c r="D43" s="111">
        <v>1482</v>
      </c>
      <c r="E43" s="111">
        <v>3491</v>
      </c>
      <c r="F43" s="111">
        <v>346</v>
      </c>
      <c r="G43" s="111">
        <v>1648</v>
      </c>
      <c r="H43" s="111">
        <v>47</v>
      </c>
      <c r="I43" s="111">
        <v>40</v>
      </c>
      <c r="J43" s="111">
        <v>7</v>
      </c>
      <c r="K43" s="111">
        <v>4</v>
      </c>
      <c r="L43" s="111">
        <v>1405</v>
      </c>
      <c r="M43" s="111">
        <v>9</v>
      </c>
      <c r="N43" s="111">
        <v>6932</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4094</v>
      </c>
      <c r="D44" s="111">
        <v>77</v>
      </c>
      <c r="E44" s="111">
        <v>2292</v>
      </c>
      <c r="F44" s="111">
        <v>320</v>
      </c>
      <c r="G44" s="111">
        <v>0</v>
      </c>
      <c r="H44" s="111">
        <v>0</v>
      </c>
      <c r="I44" s="111">
        <v>0</v>
      </c>
      <c r="J44" s="111">
        <v>0</v>
      </c>
      <c r="K44" s="111">
        <v>0</v>
      </c>
      <c r="L44" s="111">
        <v>1405</v>
      </c>
      <c r="M44" s="111">
        <v>0</v>
      </c>
      <c r="N44" s="111">
        <v>0</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151849</v>
      </c>
      <c r="D45" s="113">
        <v>1697</v>
      </c>
      <c r="E45" s="113">
        <v>2561</v>
      </c>
      <c r="F45" s="113">
        <v>210</v>
      </c>
      <c r="G45" s="113">
        <v>11553</v>
      </c>
      <c r="H45" s="113">
        <v>48</v>
      </c>
      <c r="I45" s="113">
        <v>40</v>
      </c>
      <c r="J45" s="113">
        <v>7</v>
      </c>
      <c r="K45" s="113">
        <v>236</v>
      </c>
      <c r="L45" s="113">
        <v>1811</v>
      </c>
      <c r="M45" s="113">
        <v>13131</v>
      </c>
      <c r="N45" s="113">
        <v>120603</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5881</v>
      </c>
      <c r="D46" s="111">
        <v>0</v>
      </c>
      <c r="E46" s="111">
        <v>286</v>
      </c>
      <c r="F46" s="111">
        <v>0</v>
      </c>
      <c r="G46" s="111">
        <v>55</v>
      </c>
      <c r="H46" s="111">
        <v>0</v>
      </c>
      <c r="I46" s="111">
        <v>0</v>
      </c>
      <c r="J46" s="111">
        <v>0</v>
      </c>
      <c r="K46" s="111">
        <v>0</v>
      </c>
      <c r="L46" s="111">
        <v>0</v>
      </c>
      <c r="M46" s="111">
        <v>0</v>
      </c>
      <c r="N46" s="111">
        <v>5541</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4186</v>
      </c>
      <c r="D48" s="111">
        <v>5</v>
      </c>
      <c r="E48" s="111">
        <v>0</v>
      </c>
      <c r="F48" s="111">
        <v>0</v>
      </c>
      <c r="G48" s="111">
        <v>0</v>
      </c>
      <c r="H48" s="111">
        <v>0</v>
      </c>
      <c r="I48" s="111">
        <v>0</v>
      </c>
      <c r="J48" s="111">
        <v>0</v>
      </c>
      <c r="K48" s="111">
        <v>0</v>
      </c>
      <c r="L48" s="111">
        <v>4181</v>
      </c>
      <c r="M48" s="111">
        <v>0</v>
      </c>
      <c r="N48" s="111">
        <v>0</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0</v>
      </c>
      <c r="D49" s="111">
        <v>0</v>
      </c>
      <c r="E49" s="111">
        <v>0</v>
      </c>
      <c r="F49" s="111">
        <v>0</v>
      </c>
      <c r="G49" s="111">
        <v>0</v>
      </c>
      <c r="H49" s="111">
        <v>0</v>
      </c>
      <c r="I49" s="111">
        <v>0</v>
      </c>
      <c r="J49" s="111">
        <v>0</v>
      </c>
      <c r="K49" s="111">
        <v>0</v>
      </c>
      <c r="L49" s="111">
        <v>0</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10067</v>
      </c>
      <c r="D50" s="113">
        <v>5</v>
      </c>
      <c r="E50" s="113">
        <v>286</v>
      </c>
      <c r="F50" s="113">
        <v>0</v>
      </c>
      <c r="G50" s="113">
        <v>55</v>
      </c>
      <c r="H50" s="113">
        <v>0</v>
      </c>
      <c r="I50" s="113">
        <v>0</v>
      </c>
      <c r="J50" s="113">
        <v>0</v>
      </c>
      <c r="K50" s="113">
        <v>0</v>
      </c>
      <c r="L50" s="113">
        <v>4181</v>
      </c>
      <c r="M50" s="113">
        <v>0</v>
      </c>
      <c r="N50" s="113">
        <v>5541</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161916</v>
      </c>
      <c r="D51" s="113">
        <v>1701</v>
      </c>
      <c r="E51" s="113">
        <v>2847</v>
      </c>
      <c r="F51" s="113">
        <v>210</v>
      </c>
      <c r="G51" s="113">
        <v>11607</v>
      </c>
      <c r="H51" s="113">
        <v>48</v>
      </c>
      <c r="I51" s="113">
        <v>40</v>
      </c>
      <c r="J51" s="113">
        <v>7</v>
      </c>
      <c r="K51" s="113">
        <v>236</v>
      </c>
      <c r="L51" s="113">
        <v>5992</v>
      </c>
      <c r="M51" s="113">
        <v>13131</v>
      </c>
      <c r="N51" s="113">
        <v>126144</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11952</v>
      </c>
      <c r="D52" s="113">
        <v>-12938</v>
      </c>
      <c r="E52" s="113">
        <v>-8106</v>
      </c>
      <c r="F52" s="113">
        <v>-5385</v>
      </c>
      <c r="G52" s="113">
        <v>-9061</v>
      </c>
      <c r="H52" s="113">
        <v>-9036</v>
      </c>
      <c r="I52" s="113">
        <v>-707</v>
      </c>
      <c r="J52" s="113">
        <v>-8329</v>
      </c>
      <c r="K52" s="113">
        <v>-1921</v>
      </c>
      <c r="L52" s="113">
        <v>-10117</v>
      </c>
      <c r="M52" s="113">
        <v>-16297</v>
      </c>
      <c r="N52" s="113">
        <v>84812</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15008</v>
      </c>
      <c r="D53" s="112">
        <v>-12943</v>
      </c>
      <c r="E53" s="112">
        <v>-8093</v>
      </c>
      <c r="F53" s="112">
        <v>-5379</v>
      </c>
      <c r="G53" s="112">
        <v>-8915</v>
      </c>
      <c r="H53" s="112">
        <v>-9036</v>
      </c>
      <c r="I53" s="112">
        <v>-707</v>
      </c>
      <c r="J53" s="112">
        <v>-8329</v>
      </c>
      <c r="K53" s="112">
        <v>-1921</v>
      </c>
      <c r="L53" s="112">
        <v>-3646</v>
      </c>
      <c r="M53" s="112">
        <v>-14329</v>
      </c>
      <c r="N53" s="112">
        <v>79271</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0</v>
      </c>
      <c r="D54" s="111">
        <v>0</v>
      </c>
      <c r="E54" s="111">
        <v>0</v>
      </c>
      <c r="F54" s="111">
        <v>0</v>
      </c>
      <c r="G54" s="111">
        <v>0</v>
      </c>
      <c r="H54" s="111">
        <v>0</v>
      </c>
      <c r="I54" s="111">
        <v>0</v>
      </c>
      <c r="J54" s="111">
        <v>0</v>
      </c>
      <c r="K54" s="111">
        <v>0</v>
      </c>
      <c r="L54" s="111">
        <v>0</v>
      </c>
      <c r="M54" s="111">
        <v>0</v>
      </c>
      <c r="N54" s="111">
        <v>0</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2210</v>
      </c>
      <c r="D55" s="111">
        <v>0</v>
      </c>
      <c r="E55" s="111">
        <v>0</v>
      </c>
      <c r="F55" s="111">
        <v>0</v>
      </c>
      <c r="G55" s="111">
        <v>0</v>
      </c>
      <c r="H55" s="111">
        <v>0</v>
      </c>
      <c r="I55" s="111">
        <v>0</v>
      </c>
      <c r="J55" s="111">
        <v>0</v>
      </c>
      <c r="K55" s="111">
        <v>0</v>
      </c>
      <c r="L55" s="111">
        <v>0</v>
      </c>
      <c r="M55" s="111">
        <v>0</v>
      </c>
      <c r="N55" s="111">
        <v>2210</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391.92</v>
      </c>
      <c r="D57" s="114">
        <v>171.05</v>
      </c>
      <c r="E57" s="114">
        <v>128.21</v>
      </c>
      <c r="F57" s="114">
        <v>9.68</v>
      </c>
      <c r="G57" s="114">
        <v>33.35</v>
      </c>
      <c r="H57" s="114">
        <v>9.02</v>
      </c>
      <c r="I57" s="114">
        <v>7.25</v>
      </c>
      <c r="J57" s="114">
        <v>1.78</v>
      </c>
      <c r="K57" s="114">
        <v>1.23</v>
      </c>
      <c r="L57" s="114">
        <v>33.68</v>
      </c>
      <c r="M57" s="114">
        <v>5.71</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203.82</v>
      </c>
      <c r="D58" s="114">
        <v>38.18</v>
      </c>
      <c r="E58" s="114">
        <v>52.21</v>
      </c>
      <c r="F58" s="114">
        <v>69.48</v>
      </c>
      <c r="G58" s="114">
        <v>30.02</v>
      </c>
      <c r="H58" s="114">
        <v>2.2000000000000002</v>
      </c>
      <c r="I58" s="114">
        <v>1.26</v>
      </c>
      <c r="J58" s="114">
        <v>0.94</v>
      </c>
      <c r="K58" s="114">
        <v>0.47</v>
      </c>
      <c r="L58" s="114">
        <v>5.55</v>
      </c>
      <c r="M58" s="114">
        <v>5.73</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0</v>
      </c>
      <c r="D59" s="114">
        <v>0</v>
      </c>
      <c r="E59" s="114">
        <v>0</v>
      </c>
      <c r="F59" s="114">
        <v>0</v>
      </c>
      <c r="G59" s="114">
        <v>0</v>
      </c>
      <c r="H59" s="114">
        <v>0</v>
      </c>
      <c r="I59" s="114">
        <v>0</v>
      </c>
      <c r="J59" s="114">
        <v>0</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1.46</v>
      </c>
      <c r="D60" s="114">
        <v>0</v>
      </c>
      <c r="E60" s="114">
        <v>0.03</v>
      </c>
      <c r="F60" s="114">
        <v>0</v>
      </c>
      <c r="G60" s="114">
        <v>0</v>
      </c>
      <c r="H60" s="114">
        <v>0</v>
      </c>
      <c r="I60" s="114">
        <v>0</v>
      </c>
      <c r="J60" s="114">
        <v>0</v>
      </c>
      <c r="K60" s="114">
        <v>0</v>
      </c>
      <c r="L60" s="114">
        <v>0</v>
      </c>
      <c r="M60" s="114">
        <v>0</v>
      </c>
      <c r="N60" s="114">
        <v>1.43</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1634.07</v>
      </c>
      <c r="D61" s="114">
        <v>23.77</v>
      </c>
      <c r="E61" s="114">
        <v>24.53</v>
      </c>
      <c r="F61" s="114">
        <v>14.4</v>
      </c>
      <c r="G61" s="114">
        <v>260.69</v>
      </c>
      <c r="H61" s="114">
        <v>132.59</v>
      </c>
      <c r="I61" s="114">
        <v>3.33</v>
      </c>
      <c r="J61" s="114">
        <v>129.26</v>
      </c>
      <c r="K61" s="114">
        <v>32.450000000000003</v>
      </c>
      <c r="L61" s="114">
        <v>69.41</v>
      </c>
      <c r="M61" s="114">
        <v>423.31</v>
      </c>
      <c r="N61" s="114">
        <v>652.92999999999995</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64.81</v>
      </c>
      <c r="D62" s="114">
        <v>1.21</v>
      </c>
      <c r="E62" s="114">
        <v>36.29</v>
      </c>
      <c r="F62" s="114">
        <v>5.0599999999999996</v>
      </c>
      <c r="G62" s="114">
        <v>0</v>
      </c>
      <c r="H62" s="114">
        <v>0</v>
      </c>
      <c r="I62" s="114">
        <v>0</v>
      </c>
      <c r="J62" s="114">
        <v>0</v>
      </c>
      <c r="K62" s="114">
        <v>0</v>
      </c>
      <c r="L62" s="114">
        <v>22.24</v>
      </c>
      <c r="M62" s="114">
        <v>0</v>
      </c>
      <c r="N62" s="114">
        <v>0</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2166.4699999999998</v>
      </c>
      <c r="D63" s="115">
        <v>231.78</v>
      </c>
      <c r="E63" s="115">
        <v>168.68</v>
      </c>
      <c r="F63" s="115">
        <v>88.49</v>
      </c>
      <c r="G63" s="115">
        <v>324.05</v>
      </c>
      <c r="H63" s="115">
        <v>143.81</v>
      </c>
      <c r="I63" s="115">
        <v>11.83</v>
      </c>
      <c r="J63" s="115">
        <v>131.97999999999999</v>
      </c>
      <c r="K63" s="115">
        <v>34.15</v>
      </c>
      <c r="L63" s="115">
        <v>86.4</v>
      </c>
      <c r="M63" s="115">
        <v>434.75</v>
      </c>
      <c r="N63" s="115">
        <v>654.36</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47.31</v>
      </c>
      <c r="D64" s="114">
        <v>0</v>
      </c>
      <c r="E64" s="114">
        <v>4.7300000000000004</v>
      </c>
      <c r="F64" s="114">
        <v>0.09</v>
      </c>
      <c r="G64" s="114">
        <v>3.17</v>
      </c>
      <c r="H64" s="114">
        <v>0</v>
      </c>
      <c r="I64" s="114">
        <v>0</v>
      </c>
      <c r="J64" s="114">
        <v>0</v>
      </c>
      <c r="K64" s="114">
        <v>0</v>
      </c>
      <c r="L64" s="114">
        <v>39.33</v>
      </c>
      <c r="M64" s="114">
        <v>0</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39.33</v>
      </c>
      <c r="D65" s="114">
        <v>0</v>
      </c>
      <c r="E65" s="114">
        <v>0</v>
      </c>
      <c r="F65" s="114">
        <v>0</v>
      </c>
      <c r="G65" s="114">
        <v>0</v>
      </c>
      <c r="H65" s="114">
        <v>0</v>
      </c>
      <c r="I65" s="114">
        <v>0</v>
      </c>
      <c r="J65" s="114">
        <v>0</v>
      </c>
      <c r="K65" s="114">
        <v>0</v>
      </c>
      <c r="L65" s="114">
        <v>39.33</v>
      </c>
      <c r="M65" s="114">
        <v>0</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160.44999999999999</v>
      </c>
      <c r="D67" s="114">
        <v>0</v>
      </c>
      <c r="E67" s="114">
        <v>0</v>
      </c>
      <c r="F67" s="114">
        <v>0</v>
      </c>
      <c r="G67" s="114">
        <v>0</v>
      </c>
      <c r="H67" s="114">
        <v>0</v>
      </c>
      <c r="I67" s="114">
        <v>0</v>
      </c>
      <c r="J67" s="114">
        <v>0</v>
      </c>
      <c r="K67" s="114">
        <v>0</v>
      </c>
      <c r="L67" s="114">
        <v>129.29</v>
      </c>
      <c r="M67" s="114">
        <v>31.16</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0</v>
      </c>
      <c r="D68" s="114">
        <v>0</v>
      </c>
      <c r="E68" s="114">
        <v>0</v>
      </c>
      <c r="F68" s="114">
        <v>0</v>
      </c>
      <c r="G68" s="114">
        <v>0</v>
      </c>
      <c r="H68" s="114">
        <v>0</v>
      </c>
      <c r="I68" s="114">
        <v>0</v>
      </c>
      <c r="J68" s="114">
        <v>0</v>
      </c>
      <c r="K68" s="114">
        <v>0</v>
      </c>
      <c r="L68" s="114">
        <v>0</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207.76</v>
      </c>
      <c r="D69" s="115">
        <v>0</v>
      </c>
      <c r="E69" s="115">
        <v>4.7300000000000004</v>
      </c>
      <c r="F69" s="115">
        <v>0.09</v>
      </c>
      <c r="G69" s="115">
        <v>3.17</v>
      </c>
      <c r="H69" s="115">
        <v>0</v>
      </c>
      <c r="I69" s="115">
        <v>0</v>
      </c>
      <c r="J69" s="115">
        <v>0</v>
      </c>
      <c r="K69" s="115">
        <v>0</v>
      </c>
      <c r="L69" s="115">
        <v>168.63</v>
      </c>
      <c r="M69" s="115">
        <v>31.16</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2374.23</v>
      </c>
      <c r="D70" s="115">
        <v>231.78</v>
      </c>
      <c r="E70" s="115">
        <v>173.41</v>
      </c>
      <c r="F70" s="115">
        <v>88.58</v>
      </c>
      <c r="G70" s="115">
        <v>327.22000000000003</v>
      </c>
      <c r="H70" s="115">
        <v>143.81</v>
      </c>
      <c r="I70" s="115">
        <v>11.83</v>
      </c>
      <c r="J70" s="115">
        <v>131.97999999999999</v>
      </c>
      <c r="K70" s="115">
        <v>34.15</v>
      </c>
      <c r="L70" s="115">
        <v>255.03</v>
      </c>
      <c r="M70" s="115">
        <v>465.9</v>
      </c>
      <c r="N70" s="115">
        <v>654.36</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1014.3</v>
      </c>
      <c r="D71" s="114">
        <v>0</v>
      </c>
      <c r="E71" s="114">
        <v>0</v>
      </c>
      <c r="F71" s="114">
        <v>0</v>
      </c>
      <c r="G71" s="114">
        <v>0</v>
      </c>
      <c r="H71" s="114">
        <v>0</v>
      </c>
      <c r="I71" s="114">
        <v>0</v>
      </c>
      <c r="J71" s="114">
        <v>0</v>
      </c>
      <c r="K71" s="114">
        <v>0</v>
      </c>
      <c r="L71" s="114">
        <v>0</v>
      </c>
      <c r="M71" s="114">
        <v>0</v>
      </c>
      <c r="N71" s="114">
        <v>1014.3</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312.31</v>
      </c>
      <c r="D72" s="114">
        <v>0</v>
      </c>
      <c r="E72" s="114">
        <v>0</v>
      </c>
      <c r="F72" s="114">
        <v>0</v>
      </c>
      <c r="G72" s="114">
        <v>0</v>
      </c>
      <c r="H72" s="114">
        <v>0</v>
      </c>
      <c r="I72" s="114">
        <v>0</v>
      </c>
      <c r="J72" s="114">
        <v>0</v>
      </c>
      <c r="K72" s="114">
        <v>0</v>
      </c>
      <c r="L72" s="114">
        <v>0</v>
      </c>
      <c r="M72" s="114">
        <v>0</v>
      </c>
      <c r="N72" s="114">
        <v>312.31</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406.97</v>
      </c>
      <c r="D73" s="114">
        <v>0</v>
      </c>
      <c r="E73" s="114">
        <v>0</v>
      </c>
      <c r="F73" s="114">
        <v>0</v>
      </c>
      <c r="G73" s="114">
        <v>0</v>
      </c>
      <c r="H73" s="114">
        <v>0</v>
      </c>
      <c r="I73" s="114">
        <v>0</v>
      </c>
      <c r="J73" s="114">
        <v>0</v>
      </c>
      <c r="K73" s="114">
        <v>0</v>
      </c>
      <c r="L73" s="114">
        <v>0</v>
      </c>
      <c r="M73" s="114">
        <v>0</v>
      </c>
      <c r="N73" s="114">
        <v>406.97</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162.56</v>
      </c>
      <c r="D74" s="114">
        <v>0</v>
      </c>
      <c r="E74" s="114">
        <v>0</v>
      </c>
      <c r="F74" s="114">
        <v>0</v>
      </c>
      <c r="G74" s="114">
        <v>0</v>
      </c>
      <c r="H74" s="114">
        <v>0</v>
      </c>
      <c r="I74" s="114">
        <v>0</v>
      </c>
      <c r="J74" s="114">
        <v>0</v>
      </c>
      <c r="K74" s="114">
        <v>0</v>
      </c>
      <c r="L74" s="114">
        <v>0</v>
      </c>
      <c r="M74" s="114">
        <v>0</v>
      </c>
      <c r="N74" s="114">
        <v>162.56</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607.48</v>
      </c>
      <c r="D75" s="114">
        <v>0</v>
      </c>
      <c r="E75" s="114">
        <v>0</v>
      </c>
      <c r="F75" s="114">
        <v>0</v>
      </c>
      <c r="G75" s="114">
        <v>0</v>
      </c>
      <c r="H75" s="114">
        <v>0</v>
      </c>
      <c r="I75" s="114">
        <v>0</v>
      </c>
      <c r="J75" s="114">
        <v>0</v>
      </c>
      <c r="K75" s="114">
        <v>0</v>
      </c>
      <c r="L75" s="114">
        <v>0</v>
      </c>
      <c r="M75" s="114">
        <v>0</v>
      </c>
      <c r="N75" s="114">
        <v>607.48</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177.86</v>
      </c>
      <c r="D76" s="114">
        <v>0</v>
      </c>
      <c r="E76" s="114">
        <v>0</v>
      </c>
      <c r="F76" s="114">
        <v>0</v>
      </c>
      <c r="G76" s="114">
        <v>0</v>
      </c>
      <c r="H76" s="114">
        <v>0</v>
      </c>
      <c r="I76" s="114">
        <v>0</v>
      </c>
      <c r="J76" s="114">
        <v>0</v>
      </c>
      <c r="K76" s="114">
        <v>0</v>
      </c>
      <c r="L76" s="114">
        <v>0</v>
      </c>
      <c r="M76" s="114">
        <v>0</v>
      </c>
      <c r="N76" s="114">
        <v>177.86</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174.13</v>
      </c>
      <c r="D77" s="114">
        <v>1.87</v>
      </c>
      <c r="E77" s="114">
        <v>0.02</v>
      </c>
      <c r="F77" s="114">
        <v>2.9</v>
      </c>
      <c r="G77" s="114">
        <v>156.08000000000001</v>
      </c>
      <c r="H77" s="114">
        <v>0</v>
      </c>
      <c r="I77" s="114">
        <v>0</v>
      </c>
      <c r="J77" s="114">
        <v>0</v>
      </c>
      <c r="K77" s="114">
        <v>0</v>
      </c>
      <c r="L77" s="114">
        <v>13.26</v>
      </c>
      <c r="M77" s="114">
        <v>0</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6.4</v>
      </c>
      <c r="D78" s="114">
        <v>2.72</v>
      </c>
      <c r="E78" s="114">
        <v>0</v>
      </c>
      <c r="F78" s="114">
        <v>0</v>
      </c>
      <c r="G78" s="114">
        <v>0</v>
      </c>
      <c r="H78" s="114">
        <v>0</v>
      </c>
      <c r="I78" s="114">
        <v>0</v>
      </c>
      <c r="J78" s="114">
        <v>0</v>
      </c>
      <c r="K78" s="114">
        <v>3.68</v>
      </c>
      <c r="L78" s="114">
        <v>0</v>
      </c>
      <c r="M78" s="114">
        <v>0</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245.47</v>
      </c>
      <c r="D79" s="114">
        <v>0.01</v>
      </c>
      <c r="E79" s="114">
        <v>21.56</v>
      </c>
      <c r="F79" s="114">
        <v>0</v>
      </c>
      <c r="G79" s="114">
        <v>0.73</v>
      </c>
      <c r="H79" s="114">
        <v>0.01</v>
      </c>
      <c r="I79" s="114">
        <v>0.01</v>
      </c>
      <c r="J79" s="114">
        <v>0</v>
      </c>
      <c r="K79" s="114">
        <v>0</v>
      </c>
      <c r="L79" s="114">
        <v>15.41</v>
      </c>
      <c r="M79" s="114">
        <v>207.76</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243.25</v>
      </c>
      <c r="D80" s="114">
        <v>23.47</v>
      </c>
      <c r="E80" s="114">
        <v>55.26</v>
      </c>
      <c r="F80" s="114">
        <v>5.49</v>
      </c>
      <c r="G80" s="114">
        <v>26.09</v>
      </c>
      <c r="H80" s="114">
        <v>0.75</v>
      </c>
      <c r="I80" s="114">
        <v>0.63</v>
      </c>
      <c r="J80" s="114">
        <v>0.12</v>
      </c>
      <c r="K80" s="114">
        <v>0.06</v>
      </c>
      <c r="L80" s="114">
        <v>22.24</v>
      </c>
      <c r="M80" s="114">
        <v>0.14000000000000001</v>
      </c>
      <c r="N80" s="114">
        <v>109.75</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64.81</v>
      </c>
      <c r="D81" s="114">
        <v>1.21</v>
      </c>
      <c r="E81" s="114">
        <v>36.29</v>
      </c>
      <c r="F81" s="114">
        <v>5.0599999999999996</v>
      </c>
      <c r="G81" s="114">
        <v>0</v>
      </c>
      <c r="H81" s="114">
        <v>0</v>
      </c>
      <c r="I81" s="114">
        <v>0</v>
      </c>
      <c r="J81" s="114">
        <v>0</v>
      </c>
      <c r="K81" s="114">
        <v>0</v>
      </c>
      <c r="L81" s="114">
        <v>22.24</v>
      </c>
      <c r="M81" s="114">
        <v>0</v>
      </c>
      <c r="N81" s="114">
        <v>0</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2404.08</v>
      </c>
      <c r="D82" s="115">
        <v>26.86</v>
      </c>
      <c r="E82" s="115">
        <v>40.549999999999997</v>
      </c>
      <c r="F82" s="115">
        <v>3.32</v>
      </c>
      <c r="G82" s="115">
        <v>182.9</v>
      </c>
      <c r="H82" s="115">
        <v>0.75</v>
      </c>
      <c r="I82" s="115">
        <v>0.64</v>
      </c>
      <c r="J82" s="115">
        <v>0.12</v>
      </c>
      <c r="K82" s="115">
        <v>3.74</v>
      </c>
      <c r="L82" s="115">
        <v>28.67</v>
      </c>
      <c r="M82" s="115">
        <v>207.89</v>
      </c>
      <c r="N82" s="115">
        <v>1909.39</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93.11</v>
      </c>
      <c r="D83" s="114">
        <v>0</v>
      </c>
      <c r="E83" s="114">
        <v>4.5199999999999996</v>
      </c>
      <c r="F83" s="114">
        <v>0</v>
      </c>
      <c r="G83" s="114">
        <v>0.86</v>
      </c>
      <c r="H83" s="114">
        <v>0</v>
      </c>
      <c r="I83" s="114">
        <v>0</v>
      </c>
      <c r="J83" s="114">
        <v>0</v>
      </c>
      <c r="K83" s="114">
        <v>0</v>
      </c>
      <c r="L83" s="114">
        <v>0</v>
      </c>
      <c r="M83" s="114">
        <v>0</v>
      </c>
      <c r="N83" s="114">
        <v>87.72</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66.27</v>
      </c>
      <c r="D85" s="114">
        <v>0.08</v>
      </c>
      <c r="E85" s="114">
        <v>0</v>
      </c>
      <c r="F85" s="114">
        <v>0</v>
      </c>
      <c r="G85" s="114">
        <v>0</v>
      </c>
      <c r="H85" s="114">
        <v>0</v>
      </c>
      <c r="I85" s="114">
        <v>0</v>
      </c>
      <c r="J85" s="114">
        <v>0</v>
      </c>
      <c r="K85" s="114">
        <v>0</v>
      </c>
      <c r="L85" s="114">
        <v>66.19</v>
      </c>
      <c r="M85" s="114">
        <v>0</v>
      </c>
      <c r="N85" s="114">
        <v>0</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0</v>
      </c>
      <c r="D86" s="114">
        <v>0</v>
      </c>
      <c r="E86" s="114">
        <v>0</v>
      </c>
      <c r="F86" s="114">
        <v>0</v>
      </c>
      <c r="G86" s="114">
        <v>0</v>
      </c>
      <c r="H86" s="114">
        <v>0</v>
      </c>
      <c r="I86" s="114">
        <v>0</v>
      </c>
      <c r="J86" s="114">
        <v>0</v>
      </c>
      <c r="K86" s="114">
        <v>0</v>
      </c>
      <c r="L86" s="114">
        <v>0</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159.38</v>
      </c>
      <c r="D87" s="115">
        <v>0.08</v>
      </c>
      <c r="E87" s="115">
        <v>4.5199999999999996</v>
      </c>
      <c r="F87" s="115">
        <v>0</v>
      </c>
      <c r="G87" s="115">
        <v>0.86</v>
      </c>
      <c r="H87" s="115">
        <v>0</v>
      </c>
      <c r="I87" s="115">
        <v>0</v>
      </c>
      <c r="J87" s="115">
        <v>0</v>
      </c>
      <c r="K87" s="115">
        <v>0</v>
      </c>
      <c r="L87" s="115">
        <v>66.19</v>
      </c>
      <c r="M87" s="115">
        <v>0</v>
      </c>
      <c r="N87" s="115">
        <v>87.72</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2563.4499999999998</v>
      </c>
      <c r="D88" s="115">
        <v>26.94</v>
      </c>
      <c r="E88" s="115">
        <v>45.07</v>
      </c>
      <c r="F88" s="115">
        <v>3.32</v>
      </c>
      <c r="G88" s="115">
        <v>183.77</v>
      </c>
      <c r="H88" s="115">
        <v>0.75</v>
      </c>
      <c r="I88" s="115">
        <v>0.64</v>
      </c>
      <c r="J88" s="115">
        <v>0.12</v>
      </c>
      <c r="K88" s="115">
        <v>3.74</v>
      </c>
      <c r="L88" s="115">
        <v>94.86</v>
      </c>
      <c r="M88" s="115">
        <v>207.89</v>
      </c>
      <c r="N88" s="115">
        <v>1997.11</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189.22</v>
      </c>
      <c r="D89" s="115">
        <v>-204.84</v>
      </c>
      <c r="E89" s="115">
        <v>-128.34</v>
      </c>
      <c r="F89" s="115">
        <v>-85.25</v>
      </c>
      <c r="G89" s="115">
        <v>-143.44999999999999</v>
      </c>
      <c r="H89" s="115">
        <v>-143.06</v>
      </c>
      <c r="I89" s="115">
        <v>-11.2</v>
      </c>
      <c r="J89" s="115">
        <v>-131.86000000000001</v>
      </c>
      <c r="K89" s="115">
        <v>-30.41</v>
      </c>
      <c r="L89" s="115">
        <v>-160.16999999999999</v>
      </c>
      <c r="M89" s="115">
        <v>-258.01</v>
      </c>
      <c r="N89" s="115">
        <v>1342.75</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237.61</v>
      </c>
      <c r="D90" s="116">
        <v>-204.92</v>
      </c>
      <c r="E90" s="116">
        <v>-128.13999999999999</v>
      </c>
      <c r="F90" s="116">
        <v>-85.17</v>
      </c>
      <c r="G90" s="116">
        <v>-141.13999999999999</v>
      </c>
      <c r="H90" s="116">
        <v>-143.06</v>
      </c>
      <c r="I90" s="116">
        <v>-11.2</v>
      </c>
      <c r="J90" s="116">
        <v>-131.86000000000001</v>
      </c>
      <c r="K90" s="116">
        <v>-30.41</v>
      </c>
      <c r="L90" s="116">
        <v>-57.73</v>
      </c>
      <c r="M90" s="116">
        <v>-226.85</v>
      </c>
      <c r="N90" s="116">
        <v>1255.02</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0</v>
      </c>
      <c r="D91" s="114">
        <v>0</v>
      </c>
      <c r="E91" s="114">
        <v>0</v>
      </c>
      <c r="F91" s="114">
        <v>0</v>
      </c>
      <c r="G91" s="114">
        <v>0</v>
      </c>
      <c r="H91" s="114">
        <v>0</v>
      </c>
      <c r="I91" s="114">
        <v>0</v>
      </c>
      <c r="J91" s="114">
        <v>0</v>
      </c>
      <c r="K91" s="114">
        <v>0</v>
      </c>
      <c r="L91" s="114">
        <v>0</v>
      </c>
      <c r="M91" s="114">
        <v>0</v>
      </c>
      <c r="N91" s="114">
        <v>0</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34.99</v>
      </c>
      <c r="D92" s="114">
        <v>0</v>
      </c>
      <c r="E92" s="114">
        <v>0</v>
      </c>
      <c r="F92" s="114">
        <v>0</v>
      </c>
      <c r="G92" s="114">
        <v>0</v>
      </c>
      <c r="H92" s="114">
        <v>0</v>
      </c>
      <c r="I92" s="114">
        <v>0</v>
      </c>
      <c r="J92" s="114">
        <v>0</v>
      </c>
      <c r="K92" s="114">
        <v>0</v>
      </c>
      <c r="L92" s="114">
        <v>0</v>
      </c>
      <c r="M92" s="114">
        <v>0</v>
      </c>
      <c r="N92" s="114">
        <v>34.99</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615</v>
      </c>
      <c r="B1" s="219"/>
      <c r="C1" s="220" t="str">
        <f>"Auszahlungen und Einzahlungen der kreisfreien und großen
kreisangehörigen Städte "&amp;Deckblatt!A7&amp;" nach Produktbereichen"</f>
        <v>Auszahlungen und Einzahlungen der kreisfreien und großen
kreisangehörigen Städte 2021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2021 nach Produktbereichen</v>
      </c>
      <c r="I1" s="220"/>
      <c r="J1" s="220"/>
      <c r="K1" s="220"/>
      <c r="L1" s="220"/>
      <c r="M1" s="220"/>
      <c r="N1" s="221"/>
    </row>
    <row r="2" spans="1:14" s="74" customFormat="1" ht="15" customHeight="1">
      <c r="A2" s="218" t="s">
        <v>619</v>
      </c>
      <c r="B2" s="219"/>
      <c r="C2" s="220" t="s">
        <v>68</v>
      </c>
      <c r="D2" s="220"/>
      <c r="E2" s="220"/>
      <c r="F2" s="220"/>
      <c r="G2" s="221"/>
      <c r="H2" s="222" t="s">
        <v>68</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45" customHeight="1">
      <c r="A17" s="206"/>
      <c r="B17" s="207"/>
      <c r="C17" s="260"/>
      <c r="D17" s="157">
        <v>11</v>
      </c>
      <c r="E17" s="157">
        <v>12</v>
      </c>
      <c r="F17" s="157" t="s">
        <v>109</v>
      </c>
      <c r="G17" s="158" t="s">
        <v>110</v>
      </c>
      <c r="H17" s="159">
        <v>3</v>
      </c>
      <c r="I17" s="157" t="s">
        <v>113</v>
      </c>
      <c r="J17" s="157">
        <v>36</v>
      </c>
      <c r="K17" s="157">
        <v>4</v>
      </c>
      <c r="L17" s="157" t="s">
        <v>114</v>
      </c>
      <c r="M17" s="157" t="s">
        <v>123</v>
      </c>
      <c r="N17" s="153">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35540</v>
      </c>
      <c r="D20" s="111">
        <v>11994</v>
      </c>
      <c r="E20" s="111">
        <v>7990</v>
      </c>
      <c r="F20" s="111">
        <v>1684</v>
      </c>
      <c r="G20" s="111">
        <v>5203</v>
      </c>
      <c r="H20" s="111">
        <v>551</v>
      </c>
      <c r="I20" s="111">
        <v>506</v>
      </c>
      <c r="J20" s="111">
        <v>46</v>
      </c>
      <c r="K20" s="111">
        <v>736</v>
      </c>
      <c r="L20" s="111">
        <v>4551</v>
      </c>
      <c r="M20" s="111">
        <v>2831</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20043</v>
      </c>
      <c r="D21" s="111">
        <v>5185</v>
      </c>
      <c r="E21" s="111">
        <v>656</v>
      </c>
      <c r="F21" s="111">
        <v>6214</v>
      </c>
      <c r="G21" s="111">
        <v>1436</v>
      </c>
      <c r="H21" s="111">
        <v>17</v>
      </c>
      <c r="I21" s="111">
        <v>17</v>
      </c>
      <c r="J21" s="111">
        <v>0</v>
      </c>
      <c r="K21" s="111">
        <v>2213</v>
      </c>
      <c r="L21" s="111">
        <v>3046</v>
      </c>
      <c r="M21" s="111">
        <v>1275</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0</v>
      </c>
      <c r="D22" s="111">
        <v>0</v>
      </c>
      <c r="E22" s="111">
        <v>0</v>
      </c>
      <c r="F22" s="111">
        <v>0</v>
      </c>
      <c r="G22" s="111">
        <v>0</v>
      </c>
      <c r="H22" s="111">
        <v>0</v>
      </c>
      <c r="I22" s="111">
        <v>0</v>
      </c>
      <c r="J22" s="111">
        <v>0</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1726</v>
      </c>
      <c r="D23" s="111">
        <v>0</v>
      </c>
      <c r="E23" s="111">
        <v>0</v>
      </c>
      <c r="F23" s="111">
        <v>0</v>
      </c>
      <c r="G23" s="111">
        <v>0</v>
      </c>
      <c r="H23" s="111">
        <v>1</v>
      </c>
      <c r="I23" s="111">
        <v>1</v>
      </c>
      <c r="J23" s="111">
        <v>0</v>
      </c>
      <c r="K23" s="111">
        <v>0</v>
      </c>
      <c r="L23" s="111">
        <v>0</v>
      </c>
      <c r="M23" s="111">
        <v>0</v>
      </c>
      <c r="N23" s="111">
        <v>1725</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49841</v>
      </c>
      <c r="D24" s="111">
        <v>1622</v>
      </c>
      <c r="E24" s="111">
        <v>535</v>
      </c>
      <c r="F24" s="111">
        <v>1058</v>
      </c>
      <c r="G24" s="111">
        <v>6455</v>
      </c>
      <c r="H24" s="111">
        <v>7306</v>
      </c>
      <c r="I24" s="111">
        <v>308</v>
      </c>
      <c r="J24" s="111">
        <v>6998</v>
      </c>
      <c r="K24" s="111">
        <v>401</v>
      </c>
      <c r="L24" s="111">
        <v>2137</v>
      </c>
      <c r="M24" s="111">
        <v>1982</v>
      </c>
      <c r="N24" s="111">
        <v>28345</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3631</v>
      </c>
      <c r="D25" s="111">
        <v>36</v>
      </c>
      <c r="E25" s="111">
        <v>31</v>
      </c>
      <c r="F25" s="111">
        <v>3101</v>
      </c>
      <c r="G25" s="111">
        <v>3</v>
      </c>
      <c r="H25" s="111">
        <v>33</v>
      </c>
      <c r="I25" s="111">
        <v>33</v>
      </c>
      <c r="J25" s="111">
        <v>0</v>
      </c>
      <c r="K25" s="111">
        <v>0</v>
      </c>
      <c r="L25" s="111">
        <v>21</v>
      </c>
      <c r="M25" s="111">
        <v>375</v>
      </c>
      <c r="N25" s="111">
        <v>31</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103518</v>
      </c>
      <c r="D26" s="113">
        <v>18766</v>
      </c>
      <c r="E26" s="113">
        <v>9150</v>
      </c>
      <c r="F26" s="113">
        <v>5855</v>
      </c>
      <c r="G26" s="113">
        <v>13091</v>
      </c>
      <c r="H26" s="113">
        <v>7842</v>
      </c>
      <c r="I26" s="113">
        <v>798</v>
      </c>
      <c r="J26" s="113">
        <v>7043</v>
      </c>
      <c r="K26" s="113">
        <v>3350</v>
      </c>
      <c r="L26" s="113">
        <v>9713</v>
      </c>
      <c r="M26" s="113">
        <v>5713</v>
      </c>
      <c r="N26" s="113">
        <v>30039</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20756</v>
      </c>
      <c r="D27" s="111">
        <v>2673</v>
      </c>
      <c r="E27" s="111">
        <v>317</v>
      </c>
      <c r="F27" s="111">
        <v>8596</v>
      </c>
      <c r="G27" s="111">
        <v>137</v>
      </c>
      <c r="H27" s="111">
        <v>0</v>
      </c>
      <c r="I27" s="111">
        <v>0</v>
      </c>
      <c r="J27" s="111">
        <v>0</v>
      </c>
      <c r="K27" s="111">
        <v>109</v>
      </c>
      <c r="L27" s="111">
        <v>6798</v>
      </c>
      <c r="M27" s="111">
        <v>2128</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15604</v>
      </c>
      <c r="D28" s="111">
        <v>1730</v>
      </c>
      <c r="E28" s="111">
        <v>0</v>
      </c>
      <c r="F28" s="111">
        <v>8341</v>
      </c>
      <c r="G28" s="111">
        <v>44</v>
      </c>
      <c r="H28" s="111">
        <v>0</v>
      </c>
      <c r="I28" s="111">
        <v>0</v>
      </c>
      <c r="J28" s="111">
        <v>0</v>
      </c>
      <c r="K28" s="111">
        <v>0</v>
      </c>
      <c r="L28" s="111">
        <v>3565</v>
      </c>
      <c r="M28" s="111">
        <v>1923</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236</v>
      </c>
      <c r="D30" s="111">
        <v>202</v>
      </c>
      <c r="E30" s="111">
        <v>0</v>
      </c>
      <c r="F30" s="111">
        <v>0</v>
      </c>
      <c r="G30" s="111">
        <v>34</v>
      </c>
      <c r="H30" s="111">
        <v>0</v>
      </c>
      <c r="I30" s="111">
        <v>0</v>
      </c>
      <c r="J30" s="111">
        <v>0</v>
      </c>
      <c r="K30" s="111">
        <v>0</v>
      </c>
      <c r="L30" s="111">
        <v>0</v>
      </c>
      <c r="M30" s="111">
        <v>0</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0</v>
      </c>
      <c r="D31" s="111">
        <v>0</v>
      </c>
      <c r="E31" s="111">
        <v>0</v>
      </c>
      <c r="F31" s="111">
        <v>0</v>
      </c>
      <c r="G31" s="111">
        <v>0</v>
      </c>
      <c r="H31" s="111">
        <v>0</v>
      </c>
      <c r="I31" s="111">
        <v>0</v>
      </c>
      <c r="J31" s="111">
        <v>0</v>
      </c>
      <c r="K31" s="111">
        <v>0</v>
      </c>
      <c r="L31" s="111">
        <v>0</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20992</v>
      </c>
      <c r="D32" s="113">
        <v>2874</v>
      </c>
      <c r="E32" s="113">
        <v>317</v>
      </c>
      <c r="F32" s="113">
        <v>8596</v>
      </c>
      <c r="G32" s="113">
        <v>171</v>
      </c>
      <c r="H32" s="113">
        <v>0</v>
      </c>
      <c r="I32" s="113">
        <v>0</v>
      </c>
      <c r="J32" s="113">
        <v>0</v>
      </c>
      <c r="K32" s="113">
        <v>109</v>
      </c>
      <c r="L32" s="113">
        <v>6798</v>
      </c>
      <c r="M32" s="113">
        <v>2128</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124510</v>
      </c>
      <c r="D33" s="113">
        <v>21640</v>
      </c>
      <c r="E33" s="113">
        <v>9466</v>
      </c>
      <c r="F33" s="113">
        <v>14451</v>
      </c>
      <c r="G33" s="113">
        <v>13262</v>
      </c>
      <c r="H33" s="113">
        <v>7842</v>
      </c>
      <c r="I33" s="113">
        <v>798</v>
      </c>
      <c r="J33" s="113">
        <v>7043</v>
      </c>
      <c r="K33" s="113">
        <v>3459</v>
      </c>
      <c r="L33" s="113">
        <v>16510</v>
      </c>
      <c r="M33" s="113">
        <v>7841</v>
      </c>
      <c r="N33" s="113">
        <v>30039</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49610</v>
      </c>
      <c r="D34" s="111">
        <v>0</v>
      </c>
      <c r="E34" s="111">
        <v>0</v>
      </c>
      <c r="F34" s="111">
        <v>0</v>
      </c>
      <c r="G34" s="111">
        <v>0</v>
      </c>
      <c r="H34" s="111">
        <v>0</v>
      </c>
      <c r="I34" s="111">
        <v>0</v>
      </c>
      <c r="J34" s="111">
        <v>0</v>
      </c>
      <c r="K34" s="111">
        <v>0</v>
      </c>
      <c r="L34" s="111">
        <v>0</v>
      </c>
      <c r="M34" s="111">
        <v>0</v>
      </c>
      <c r="N34" s="111">
        <v>49610</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16238</v>
      </c>
      <c r="D35" s="111">
        <v>0</v>
      </c>
      <c r="E35" s="111">
        <v>0</v>
      </c>
      <c r="F35" s="111">
        <v>0</v>
      </c>
      <c r="G35" s="111">
        <v>0</v>
      </c>
      <c r="H35" s="111">
        <v>0</v>
      </c>
      <c r="I35" s="111">
        <v>0</v>
      </c>
      <c r="J35" s="111">
        <v>0</v>
      </c>
      <c r="K35" s="111">
        <v>0</v>
      </c>
      <c r="L35" s="111">
        <v>0</v>
      </c>
      <c r="M35" s="111">
        <v>0</v>
      </c>
      <c r="N35" s="111">
        <v>16238</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20410</v>
      </c>
      <c r="D36" s="111">
        <v>0</v>
      </c>
      <c r="E36" s="111">
        <v>0</v>
      </c>
      <c r="F36" s="111">
        <v>0</v>
      </c>
      <c r="G36" s="111">
        <v>0</v>
      </c>
      <c r="H36" s="111">
        <v>0</v>
      </c>
      <c r="I36" s="111">
        <v>0</v>
      </c>
      <c r="J36" s="111">
        <v>0</v>
      </c>
      <c r="K36" s="111">
        <v>0</v>
      </c>
      <c r="L36" s="111">
        <v>0</v>
      </c>
      <c r="M36" s="111">
        <v>0</v>
      </c>
      <c r="N36" s="111">
        <v>20410</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7333</v>
      </c>
      <c r="D37" s="111">
        <v>0</v>
      </c>
      <c r="E37" s="111">
        <v>0</v>
      </c>
      <c r="F37" s="111">
        <v>0</v>
      </c>
      <c r="G37" s="111">
        <v>0</v>
      </c>
      <c r="H37" s="111">
        <v>0</v>
      </c>
      <c r="I37" s="111">
        <v>0</v>
      </c>
      <c r="J37" s="111">
        <v>0</v>
      </c>
      <c r="K37" s="111">
        <v>0</v>
      </c>
      <c r="L37" s="111">
        <v>0</v>
      </c>
      <c r="M37" s="111">
        <v>0</v>
      </c>
      <c r="N37" s="111">
        <v>7333</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32629</v>
      </c>
      <c r="D38" s="111">
        <v>0</v>
      </c>
      <c r="E38" s="111">
        <v>0</v>
      </c>
      <c r="F38" s="111">
        <v>0</v>
      </c>
      <c r="G38" s="111">
        <v>0</v>
      </c>
      <c r="H38" s="111">
        <v>0</v>
      </c>
      <c r="I38" s="111">
        <v>0</v>
      </c>
      <c r="J38" s="111">
        <v>0</v>
      </c>
      <c r="K38" s="111">
        <v>0</v>
      </c>
      <c r="L38" s="111">
        <v>0</v>
      </c>
      <c r="M38" s="111">
        <v>0</v>
      </c>
      <c r="N38" s="111">
        <v>32629</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6612</v>
      </c>
      <c r="D39" s="111">
        <v>0</v>
      </c>
      <c r="E39" s="111">
        <v>0</v>
      </c>
      <c r="F39" s="111">
        <v>0</v>
      </c>
      <c r="G39" s="111">
        <v>0</v>
      </c>
      <c r="H39" s="111">
        <v>0</v>
      </c>
      <c r="I39" s="111">
        <v>0</v>
      </c>
      <c r="J39" s="111">
        <v>0</v>
      </c>
      <c r="K39" s="111">
        <v>0</v>
      </c>
      <c r="L39" s="111">
        <v>0</v>
      </c>
      <c r="M39" s="111">
        <v>0</v>
      </c>
      <c r="N39" s="111">
        <v>6612</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523</v>
      </c>
      <c r="D40" s="111">
        <v>29</v>
      </c>
      <c r="E40" s="111">
        <v>0</v>
      </c>
      <c r="F40" s="111">
        <v>0</v>
      </c>
      <c r="G40" s="111">
        <v>375</v>
      </c>
      <c r="H40" s="111">
        <v>75</v>
      </c>
      <c r="I40" s="111">
        <v>75</v>
      </c>
      <c r="J40" s="111">
        <v>0</v>
      </c>
      <c r="K40" s="111">
        <v>0</v>
      </c>
      <c r="L40" s="111">
        <v>0</v>
      </c>
      <c r="M40" s="111">
        <v>44</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155</v>
      </c>
      <c r="D41" s="111">
        <v>0</v>
      </c>
      <c r="E41" s="111">
        <v>0</v>
      </c>
      <c r="F41" s="111">
        <v>0</v>
      </c>
      <c r="G41" s="111">
        <v>0</v>
      </c>
      <c r="H41" s="111">
        <v>0</v>
      </c>
      <c r="I41" s="111">
        <v>0</v>
      </c>
      <c r="J41" s="111">
        <v>0</v>
      </c>
      <c r="K41" s="111">
        <v>0</v>
      </c>
      <c r="L41" s="111">
        <v>0</v>
      </c>
      <c r="M41" s="111">
        <v>155</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3495</v>
      </c>
      <c r="D42" s="111">
        <v>2</v>
      </c>
      <c r="E42" s="111">
        <v>1275</v>
      </c>
      <c r="F42" s="111">
        <v>306</v>
      </c>
      <c r="G42" s="111">
        <v>241</v>
      </c>
      <c r="H42" s="111">
        <v>0</v>
      </c>
      <c r="I42" s="111">
        <v>0</v>
      </c>
      <c r="J42" s="111">
        <v>0</v>
      </c>
      <c r="K42" s="111">
        <v>-1</v>
      </c>
      <c r="L42" s="111">
        <v>1636</v>
      </c>
      <c r="M42" s="111">
        <v>36</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25034</v>
      </c>
      <c r="D43" s="111">
        <v>8963</v>
      </c>
      <c r="E43" s="111">
        <v>1708</v>
      </c>
      <c r="F43" s="111">
        <v>3370</v>
      </c>
      <c r="G43" s="111">
        <v>3498</v>
      </c>
      <c r="H43" s="111">
        <v>117</v>
      </c>
      <c r="I43" s="111">
        <v>116</v>
      </c>
      <c r="J43" s="111">
        <v>1</v>
      </c>
      <c r="K43" s="111">
        <v>1139</v>
      </c>
      <c r="L43" s="111">
        <v>322</v>
      </c>
      <c r="M43" s="111">
        <v>5823</v>
      </c>
      <c r="N43" s="111">
        <v>95</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3631</v>
      </c>
      <c r="D44" s="111">
        <v>36</v>
      </c>
      <c r="E44" s="111">
        <v>31</v>
      </c>
      <c r="F44" s="111">
        <v>3101</v>
      </c>
      <c r="G44" s="111">
        <v>3</v>
      </c>
      <c r="H44" s="111">
        <v>33</v>
      </c>
      <c r="I44" s="111">
        <v>33</v>
      </c>
      <c r="J44" s="111">
        <v>0</v>
      </c>
      <c r="K44" s="111">
        <v>0</v>
      </c>
      <c r="L44" s="111">
        <v>21</v>
      </c>
      <c r="M44" s="111">
        <v>375</v>
      </c>
      <c r="N44" s="111">
        <v>31</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114426</v>
      </c>
      <c r="D45" s="113">
        <v>8958</v>
      </c>
      <c r="E45" s="113">
        <v>2952</v>
      </c>
      <c r="F45" s="113">
        <v>575</v>
      </c>
      <c r="G45" s="113">
        <v>4111</v>
      </c>
      <c r="H45" s="113">
        <v>159</v>
      </c>
      <c r="I45" s="113">
        <v>158</v>
      </c>
      <c r="J45" s="113">
        <v>1</v>
      </c>
      <c r="K45" s="113">
        <v>1138</v>
      </c>
      <c r="L45" s="113">
        <v>1937</v>
      </c>
      <c r="M45" s="113">
        <v>5683</v>
      </c>
      <c r="N45" s="113">
        <v>88914</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9909</v>
      </c>
      <c r="D46" s="111">
        <v>70</v>
      </c>
      <c r="E46" s="111">
        <v>214</v>
      </c>
      <c r="F46" s="111">
        <v>1250</v>
      </c>
      <c r="G46" s="111">
        <v>2</v>
      </c>
      <c r="H46" s="111">
        <v>0</v>
      </c>
      <c r="I46" s="111">
        <v>0</v>
      </c>
      <c r="J46" s="111">
        <v>0</v>
      </c>
      <c r="K46" s="111">
        <v>0</v>
      </c>
      <c r="L46" s="111">
        <v>2155</v>
      </c>
      <c r="M46" s="111">
        <v>1436</v>
      </c>
      <c r="N46" s="111">
        <v>4782</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1216</v>
      </c>
      <c r="D48" s="111">
        <v>177</v>
      </c>
      <c r="E48" s="111">
        <v>28</v>
      </c>
      <c r="F48" s="111">
        <v>0</v>
      </c>
      <c r="G48" s="111">
        <v>11</v>
      </c>
      <c r="H48" s="111">
        <v>0</v>
      </c>
      <c r="I48" s="111">
        <v>0</v>
      </c>
      <c r="J48" s="111">
        <v>0</v>
      </c>
      <c r="K48" s="111">
        <v>0</v>
      </c>
      <c r="L48" s="111">
        <v>998</v>
      </c>
      <c r="M48" s="111">
        <v>0</v>
      </c>
      <c r="N48" s="111">
        <v>2</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0</v>
      </c>
      <c r="D49" s="111">
        <v>0</v>
      </c>
      <c r="E49" s="111">
        <v>0</v>
      </c>
      <c r="F49" s="111">
        <v>0</v>
      </c>
      <c r="G49" s="111">
        <v>0</v>
      </c>
      <c r="H49" s="111">
        <v>0</v>
      </c>
      <c r="I49" s="111">
        <v>0</v>
      </c>
      <c r="J49" s="111">
        <v>0</v>
      </c>
      <c r="K49" s="111">
        <v>0</v>
      </c>
      <c r="L49" s="111">
        <v>0</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11125</v>
      </c>
      <c r="D50" s="113">
        <v>247</v>
      </c>
      <c r="E50" s="113">
        <v>242</v>
      </c>
      <c r="F50" s="113">
        <v>1250</v>
      </c>
      <c r="G50" s="113">
        <v>13</v>
      </c>
      <c r="H50" s="113">
        <v>0</v>
      </c>
      <c r="I50" s="113">
        <v>0</v>
      </c>
      <c r="J50" s="113">
        <v>0</v>
      </c>
      <c r="K50" s="113">
        <v>0</v>
      </c>
      <c r="L50" s="113">
        <v>3153</v>
      </c>
      <c r="M50" s="113">
        <v>1436</v>
      </c>
      <c r="N50" s="113">
        <v>4784</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125551</v>
      </c>
      <c r="D51" s="113">
        <v>9205</v>
      </c>
      <c r="E51" s="113">
        <v>3194</v>
      </c>
      <c r="F51" s="113">
        <v>1824</v>
      </c>
      <c r="G51" s="113">
        <v>4124</v>
      </c>
      <c r="H51" s="113">
        <v>159</v>
      </c>
      <c r="I51" s="113">
        <v>158</v>
      </c>
      <c r="J51" s="113">
        <v>1</v>
      </c>
      <c r="K51" s="113">
        <v>1138</v>
      </c>
      <c r="L51" s="113">
        <v>5090</v>
      </c>
      <c r="M51" s="113">
        <v>7119</v>
      </c>
      <c r="N51" s="113">
        <v>93698</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1041</v>
      </c>
      <c r="D52" s="113">
        <v>-12435</v>
      </c>
      <c r="E52" s="113">
        <v>-6273</v>
      </c>
      <c r="F52" s="113">
        <v>-12626</v>
      </c>
      <c r="G52" s="113">
        <v>-9138</v>
      </c>
      <c r="H52" s="113">
        <v>-7683</v>
      </c>
      <c r="I52" s="113">
        <v>-641</v>
      </c>
      <c r="J52" s="113">
        <v>-7042</v>
      </c>
      <c r="K52" s="113">
        <v>-2321</v>
      </c>
      <c r="L52" s="113">
        <v>-11420</v>
      </c>
      <c r="M52" s="113">
        <v>-722</v>
      </c>
      <c r="N52" s="113">
        <v>63659</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10908</v>
      </c>
      <c r="D53" s="112">
        <v>-9808</v>
      </c>
      <c r="E53" s="112">
        <v>-6198</v>
      </c>
      <c r="F53" s="112">
        <v>-5280</v>
      </c>
      <c r="G53" s="112">
        <v>-8981</v>
      </c>
      <c r="H53" s="112">
        <v>-7683</v>
      </c>
      <c r="I53" s="112">
        <v>-641</v>
      </c>
      <c r="J53" s="112">
        <v>-7042</v>
      </c>
      <c r="K53" s="112">
        <v>-2212</v>
      </c>
      <c r="L53" s="112">
        <v>-7775</v>
      </c>
      <c r="M53" s="112">
        <v>-31</v>
      </c>
      <c r="N53" s="112">
        <v>58875</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5867</v>
      </c>
      <c r="D54" s="111">
        <v>0</v>
      </c>
      <c r="E54" s="111">
        <v>0</v>
      </c>
      <c r="F54" s="111">
        <v>0</v>
      </c>
      <c r="G54" s="111">
        <v>0</v>
      </c>
      <c r="H54" s="111">
        <v>0</v>
      </c>
      <c r="I54" s="111">
        <v>0</v>
      </c>
      <c r="J54" s="111">
        <v>0</v>
      </c>
      <c r="K54" s="111">
        <v>0</v>
      </c>
      <c r="L54" s="111">
        <v>0</v>
      </c>
      <c r="M54" s="111">
        <v>0</v>
      </c>
      <c r="N54" s="111">
        <v>5867</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9300</v>
      </c>
      <c r="D55" s="111">
        <v>0</v>
      </c>
      <c r="E55" s="111">
        <v>0</v>
      </c>
      <c r="F55" s="111">
        <v>0</v>
      </c>
      <c r="G55" s="111">
        <v>0</v>
      </c>
      <c r="H55" s="111">
        <v>0</v>
      </c>
      <c r="I55" s="111">
        <v>0</v>
      </c>
      <c r="J55" s="111">
        <v>0</v>
      </c>
      <c r="K55" s="111">
        <v>0</v>
      </c>
      <c r="L55" s="111">
        <v>0</v>
      </c>
      <c r="M55" s="111">
        <v>0</v>
      </c>
      <c r="N55" s="111">
        <v>9300</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600.66</v>
      </c>
      <c r="D57" s="114">
        <v>202.71</v>
      </c>
      <c r="E57" s="114">
        <v>135.03</v>
      </c>
      <c r="F57" s="114">
        <v>28.46</v>
      </c>
      <c r="G57" s="114">
        <v>87.94</v>
      </c>
      <c r="H57" s="114">
        <v>9.32</v>
      </c>
      <c r="I57" s="114">
        <v>8.5500000000000007</v>
      </c>
      <c r="J57" s="114">
        <v>0.77</v>
      </c>
      <c r="K57" s="114">
        <v>12.43</v>
      </c>
      <c r="L57" s="114">
        <v>76.91</v>
      </c>
      <c r="M57" s="114">
        <v>47.85</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338.75</v>
      </c>
      <c r="D58" s="114">
        <v>87.63</v>
      </c>
      <c r="E58" s="114">
        <v>11.09</v>
      </c>
      <c r="F58" s="114">
        <v>105.02</v>
      </c>
      <c r="G58" s="114">
        <v>24.26</v>
      </c>
      <c r="H58" s="114">
        <v>0.28999999999999998</v>
      </c>
      <c r="I58" s="114">
        <v>0.28999999999999998</v>
      </c>
      <c r="J58" s="114">
        <v>0</v>
      </c>
      <c r="K58" s="114">
        <v>37.409999999999997</v>
      </c>
      <c r="L58" s="114">
        <v>51.49</v>
      </c>
      <c r="M58" s="114">
        <v>21.55</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0</v>
      </c>
      <c r="D59" s="114">
        <v>0</v>
      </c>
      <c r="E59" s="114">
        <v>0</v>
      </c>
      <c r="F59" s="114">
        <v>0</v>
      </c>
      <c r="G59" s="114">
        <v>0</v>
      </c>
      <c r="H59" s="114">
        <v>0</v>
      </c>
      <c r="I59" s="114">
        <v>0</v>
      </c>
      <c r="J59" s="114">
        <v>0</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29.17</v>
      </c>
      <c r="D60" s="114">
        <v>0</v>
      </c>
      <c r="E60" s="114">
        <v>0</v>
      </c>
      <c r="F60" s="114">
        <v>0</v>
      </c>
      <c r="G60" s="114">
        <v>0</v>
      </c>
      <c r="H60" s="114">
        <v>0.01</v>
      </c>
      <c r="I60" s="114">
        <v>0.01</v>
      </c>
      <c r="J60" s="114">
        <v>0</v>
      </c>
      <c r="K60" s="114">
        <v>0</v>
      </c>
      <c r="L60" s="114">
        <v>0</v>
      </c>
      <c r="M60" s="114">
        <v>0</v>
      </c>
      <c r="N60" s="114">
        <v>29.15</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842.36</v>
      </c>
      <c r="D61" s="114">
        <v>27.42</v>
      </c>
      <c r="E61" s="114">
        <v>9.0399999999999991</v>
      </c>
      <c r="F61" s="114">
        <v>17.88</v>
      </c>
      <c r="G61" s="114">
        <v>109.1</v>
      </c>
      <c r="H61" s="114">
        <v>123.47</v>
      </c>
      <c r="I61" s="114">
        <v>5.2</v>
      </c>
      <c r="J61" s="114">
        <v>118.27</v>
      </c>
      <c r="K61" s="114">
        <v>6.77</v>
      </c>
      <c r="L61" s="114">
        <v>36.11</v>
      </c>
      <c r="M61" s="114">
        <v>33.5</v>
      </c>
      <c r="N61" s="114">
        <v>479.06</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61.37</v>
      </c>
      <c r="D62" s="114">
        <v>0.6</v>
      </c>
      <c r="E62" s="114">
        <v>0.52</v>
      </c>
      <c r="F62" s="114">
        <v>52.41</v>
      </c>
      <c r="G62" s="114">
        <v>0.05</v>
      </c>
      <c r="H62" s="114">
        <v>0.56000000000000005</v>
      </c>
      <c r="I62" s="114">
        <v>0.56000000000000005</v>
      </c>
      <c r="J62" s="114">
        <v>0</v>
      </c>
      <c r="K62" s="114">
        <v>0</v>
      </c>
      <c r="L62" s="114">
        <v>0.36</v>
      </c>
      <c r="M62" s="114">
        <v>6.34</v>
      </c>
      <c r="N62" s="114">
        <v>0.53</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1749.57</v>
      </c>
      <c r="D63" s="115">
        <v>317.16000000000003</v>
      </c>
      <c r="E63" s="115">
        <v>154.63999999999999</v>
      </c>
      <c r="F63" s="115">
        <v>98.95</v>
      </c>
      <c r="G63" s="115">
        <v>221.26</v>
      </c>
      <c r="H63" s="115">
        <v>132.54</v>
      </c>
      <c r="I63" s="115">
        <v>13.49</v>
      </c>
      <c r="J63" s="115">
        <v>119.04</v>
      </c>
      <c r="K63" s="115">
        <v>56.62</v>
      </c>
      <c r="L63" s="115">
        <v>164.15</v>
      </c>
      <c r="M63" s="115">
        <v>96.56</v>
      </c>
      <c r="N63" s="115">
        <v>507.69</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350.8</v>
      </c>
      <c r="D64" s="114">
        <v>45.17</v>
      </c>
      <c r="E64" s="114">
        <v>5.35</v>
      </c>
      <c r="F64" s="114">
        <v>145.28</v>
      </c>
      <c r="G64" s="114">
        <v>2.31</v>
      </c>
      <c r="H64" s="114">
        <v>0</v>
      </c>
      <c r="I64" s="114">
        <v>0</v>
      </c>
      <c r="J64" s="114">
        <v>0</v>
      </c>
      <c r="K64" s="114">
        <v>1.84</v>
      </c>
      <c r="L64" s="114">
        <v>114.89</v>
      </c>
      <c r="M64" s="114">
        <v>35.96</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263.72000000000003</v>
      </c>
      <c r="D65" s="114">
        <v>29.25</v>
      </c>
      <c r="E65" s="114">
        <v>0</v>
      </c>
      <c r="F65" s="114">
        <v>140.97</v>
      </c>
      <c r="G65" s="114">
        <v>0.74</v>
      </c>
      <c r="H65" s="114">
        <v>0</v>
      </c>
      <c r="I65" s="114">
        <v>0</v>
      </c>
      <c r="J65" s="114">
        <v>0</v>
      </c>
      <c r="K65" s="114">
        <v>0</v>
      </c>
      <c r="L65" s="114">
        <v>60.25</v>
      </c>
      <c r="M65" s="114">
        <v>32.51</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3.98</v>
      </c>
      <c r="D67" s="114">
        <v>3.41</v>
      </c>
      <c r="E67" s="114">
        <v>0</v>
      </c>
      <c r="F67" s="114">
        <v>0</v>
      </c>
      <c r="G67" s="114">
        <v>0.56999999999999995</v>
      </c>
      <c r="H67" s="114">
        <v>0</v>
      </c>
      <c r="I67" s="114">
        <v>0</v>
      </c>
      <c r="J67" s="114">
        <v>0</v>
      </c>
      <c r="K67" s="114">
        <v>0</v>
      </c>
      <c r="L67" s="114">
        <v>0</v>
      </c>
      <c r="M67" s="114">
        <v>0</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0</v>
      </c>
      <c r="D68" s="114">
        <v>0</v>
      </c>
      <c r="E68" s="114">
        <v>0</v>
      </c>
      <c r="F68" s="114">
        <v>0</v>
      </c>
      <c r="G68" s="114">
        <v>0</v>
      </c>
      <c r="H68" s="114">
        <v>0</v>
      </c>
      <c r="I68" s="114">
        <v>0</v>
      </c>
      <c r="J68" s="114">
        <v>0</v>
      </c>
      <c r="K68" s="114">
        <v>0</v>
      </c>
      <c r="L68" s="114">
        <v>0</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354.78</v>
      </c>
      <c r="D69" s="115">
        <v>48.58</v>
      </c>
      <c r="E69" s="115">
        <v>5.35</v>
      </c>
      <c r="F69" s="115">
        <v>145.28</v>
      </c>
      <c r="G69" s="115">
        <v>2.88</v>
      </c>
      <c r="H69" s="115">
        <v>0</v>
      </c>
      <c r="I69" s="115">
        <v>0</v>
      </c>
      <c r="J69" s="115">
        <v>0</v>
      </c>
      <c r="K69" s="115">
        <v>1.84</v>
      </c>
      <c r="L69" s="115">
        <v>114.89</v>
      </c>
      <c r="M69" s="115">
        <v>35.96</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2104.35</v>
      </c>
      <c r="D70" s="115">
        <v>365.74</v>
      </c>
      <c r="E70" s="115">
        <v>159.99</v>
      </c>
      <c r="F70" s="115">
        <v>244.23</v>
      </c>
      <c r="G70" s="115">
        <v>224.14</v>
      </c>
      <c r="H70" s="115">
        <v>132.54</v>
      </c>
      <c r="I70" s="115">
        <v>13.49</v>
      </c>
      <c r="J70" s="115">
        <v>119.04</v>
      </c>
      <c r="K70" s="115">
        <v>58.46</v>
      </c>
      <c r="L70" s="115">
        <v>279.04000000000002</v>
      </c>
      <c r="M70" s="115">
        <v>132.52000000000001</v>
      </c>
      <c r="N70" s="115">
        <v>507.69</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838.45</v>
      </c>
      <c r="D71" s="114">
        <v>0</v>
      </c>
      <c r="E71" s="114">
        <v>0</v>
      </c>
      <c r="F71" s="114">
        <v>0</v>
      </c>
      <c r="G71" s="114">
        <v>0</v>
      </c>
      <c r="H71" s="114">
        <v>0</v>
      </c>
      <c r="I71" s="114">
        <v>0</v>
      </c>
      <c r="J71" s="114">
        <v>0</v>
      </c>
      <c r="K71" s="114">
        <v>0</v>
      </c>
      <c r="L71" s="114">
        <v>0</v>
      </c>
      <c r="M71" s="114">
        <v>0</v>
      </c>
      <c r="N71" s="114">
        <v>838.45</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274.43</v>
      </c>
      <c r="D72" s="114">
        <v>0</v>
      </c>
      <c r="E72" s="114">
        <v>0</v>
      </c>
      <c r="F72" s="114">
        <v>0</v>
      </c>
      <c r="G72" s="114">
        <v>0</v>
      </c>
      <c r="H72" s="114">
        <v>0</v>
      </c>
      <c r="I72" s="114">
        <v>0</v>
      </c>
      <c r="J72" s="114">
        <v>0</v>
      </c>
      <c r="K72" s="114">
        <v>0</v>
      </c>
      <c r="L72" s="114">
        <v>0</v>
      </c>
      <c r="M72" s="114">
        <v>0</v>
      </c>
      <c r="N72" s="114">
        <v>274.43</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344.96</v>
      </c>
      <c r="D73" s="114">
        <v>0</v>
      </c>
      <c r="E73" s="114">
        <v>0</v>
      </c>
      <c r="F73" s="114">
        <v>0</v>
      </c>
      <c r="G73" s="114">
        <v>0</v>
      </c>
      <c r="H73" s="114">
        <v>0</v>
      </c>
      <c r="I73" s="114">
        <v>0</v>
      </c>
      <c r="J73" s="114">
        <v>0</v>
      </c>
      <c r="K73" s="114">
        <v>0</v>
      </c>
      <c r="L73" s="114">
        <v>0</v>
      </c>
      <c r="M73" s="114">
        <v>0</v>
      </c>
      <c r="N73" s="114">
        <v>344.96</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123.93</v>
      </c>
      <c r="D74" s="114">
        <v>0</v>
      </c>
      <c r="E74" s="114">
        <v>0</v>
      </c>
      <c r="F74" s="114">
        <v>0</v>
      </c>
      <c r="G74" s="114">
        <v>0</v>
      </c>
      <c r="H74" s="114">
        <v>0</v>
      </c>
      <c r="I74" s="114">
        <v>0</v>
      </c>
      <c r="J74" s="114">
        <v>0</v>
      </c>
      <c r="K74" s="114">
        <v>0</v>
      </c>
      <c r="L74" s="114">
        <v>0</v>
      </c>
      <c r="M74" s="114">
        <v>0</v>
      </c>
      <c r="N74" s="114">
        <v>123.93</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551.46</v>
      </c>
      <c r="D75" s="114">
        <v>0</v>
      </c>
      <c r="E75" s="114">
        <v>0</v>
      </c>
      <c r="F75" s="114">
        <v>0</v>
      </c>
      <c r="G75" s="114">
        <v>0</v>
      </c>
      <c r="H75" s="114">
        <v>0</v>
      </c>
      <c r="I75" s="114">
        <v>0</v>
      </c>
      <c r="J75" s="114">
        <v>0</v>
      </c>
      <c r="K75" s="114">
        <v>0</v>
      </c>
      <c r="L75" s="114">
        <v>0</v>
      </c>
      <c r="M75" s="114">
        <v>0</v>
      </c>
      <c r="N75" s="114">
        <v>551.46</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111.75</v>
      </c>
      <c r="D76" s="114">
        <v>0</v>
      </c>
      <c r="E76" s="114">
        <v>0</v>
      </c>
      <c r="F76" s="114">
        <v>0</v>
      </c>
      <c r="G76" s="114">
        <v>0</v>
      </c>
      <c r="H76" s="114">
        <v>0</v>
      </c>
      <c r="I76" s="114">
        <v>0</v>
      </c>
      <c r="J76" s="114">
        <v>0</v>
      </c>
      <c r="K76" s="114">
        <v>0</v>
      </c>
      <c r="L76" s="114">
        <v>0</v>
      </c>
      <c r="M76" s="114">
        <v>0</v>
      </c>
      <c r="N76" s="114">
        <v>111.75</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8.85</v>
      </c>
      <c r="D77" s="114">
        <v>0.5</v>
      </c>
      <c r="E77" s="114">
        <v>0</v>
      </c>
      <c r="F77" s="114">
        <v>0</v>
      </c>
      <c r="G77" s="114">
        <v>6.34</v>
      </c>
      <c r="H77" s="114">
        <v>1.27</v>
      </c>
      <c r="I77" s="114">
        <v>1.27</v>
      </c>
      <c r="J77" s="114">
        <v>0</v>
      </c>
      <c r="K77" s="114">
        <v>0</v>
      </c>
      <c r="L77" s="114">
        <v>0</v>
      </c>
      <c r="M77" s="114">
        <v>0.74</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2.62</v>
      </c>
      <c r="D78" s="114">
        <v>0</v>
      </c>
      <c r="E78" s="114">
        <v>0</v>
      </c>
      <c r="F78" s="114">
        <v>0</v>
      </c>
      <c r="G78" s="114">
        <v>0</v>
      </c>
      <c r="H78" s="114">
        <v>0</v>
      </c>
      <c r="I78" s="114">
        <v>0</v>
      </c>
      <c r="J78" s="114">
        <v>0</v>
      </c>
      <c r="K78" s="114">
        <v>0</v>
      </c>
      <c r="L78" s="114">
        <v>0</v>
      </c>
      <c r="M78" s="114">
        <v>2.62</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59.07</v>
      </c>
      <c r="D79" s="114">
        <v>0.03</v>
      </c>
      <c r="E79" s="114">
        <v>21.55</v>
      </c>
      <c r="F79" s="114">
        <v>5.18</v>
      </c>
      <c r="G79" s="114">
        <v>4.07</v>
      </c>
      <c r="H79" s="114">
        <v>0</v>
      </c>
      <c r="I79" s="114">
        <v>0</v>
      </c>
      <c r="J79" s="114">
        <v>0</v>
      </c>
      <c r="K79" s="114">
        <v>-0.01</v>
      </c>
      <c r="L79" s="114">
        <v>27.65</v>
      </c>
      <c r="M79" s="114">
        <v>0.61</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423.1</v>
      </c>
      <c r="D80" s="114">
        <v>151.47999999999999</v>
      </c>
      <c r="E80" s="114">
        <v>28.86</v>
      </c>
      <c r="F80" s="114">
        <v>56.95</v>
      </c>
      <c r="G80" s="114">
        <v>59.12</v>
      </c>
      <c r="H80" s="114">
        <v>1.97</v>
      </c>
      <c r="I80" s="114">
        <v>1.95</v>
      </c>
      <c r="J80" s="114">
        <v>0.02</v>
      </c>
      <c r="K80" s="114">
        <v>19.25</v>
      </c>
      <c r="L80" s="114">
        <v>5.45</v>
      </c>
      <c r="M80" s="114">
        <v>98.41</v>
      </c>
      <c r="N80" s="114">
        <v>1.61</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61.37</v>
      </c>
      <c r="D81" s="114">
        <v>0.6</v>
      </c>
      <c r="E81" s="114">
        <v>0.52</v>
      </c>
      <c r="F81" s="114">
        <v>52.41</v>
      </c>
      <c r="G81" s="114">
        <v>0.05</v>
      </c>
      <c r="H81" s="114">
        <v>0.56000000000000005</v>
      </c>
      <c r="I81" s="114">
        <v>0.56000000000000005</v>
      </c>
      <c r="J81" s="114">
        <v>0</v>
      </c>
      <c r="K81" s="114">
        <v>0</v>
      </c>
      <c r="L81" s="114">
        <v>0.36</v>
      </c>
      <c r="M81" s="114">
        <v>6.34</v>
      </c>
      <c r="N81" s="114">
        <v>0.53</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1933.92</v>
      </c>
      <c r="D82" s="115">
        <v>151.4</v>
      </c>
      <c r="E82" s="115">
        <v>49.89</v>
      </c>
      <c r="F82" s="115">
        <v>9.7100000000000009</v>
      </c>
      <c r="G82" s="115">
        <v>69.48</v>
      </c>
      <c r="H82" s="115">
        <v>2.68</v>
      </c>
      <c r="I82" s="115">
        <v>2.67</v>
      </c>
      <c r="J82" s="115">
        <v>0.02</v>
      </c>
      <c r="K82" s="115">
        <v>19.239999999999998</v>
      </c>
      <c r="L82" s="115">
        <v>32.74</v>
      </c>
      <c r="M82" s="115">
        <v>96.04</v>
      </c>
      <c r="N82" s="115">
        <v>1502.74</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167.47</v>
      </c>
      <c r="D83" s="114">
        <v>1.18</v>
      </c>
      <c r="E83" s="114">
        <v>3.62</v>
      </c>
      <c r="F83" s="114">
        <v>21.12</v>
      </c>
      <c r="G83" s="114">
        <v>0.04</v>
      </c>
      <c r="H83" s="114">
        <v>0</v>
      </c>
      <c r="I83" s="114">
        <v>0</v>
      </c>
      <c r="J83" s="114">
        <v>0</v>
      </c>
      <c r="K83" s="114">
        <v>0</v>
      </c>
      <c r="L83" s="114">
        <v>36.42</v>
      </c>
      <c r="M83" s="114">
        <v>24.27</v>
      </c>
      <c r="N83" s="114">
        <v>80.819999999999993</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20.55</v>
      </c>
      <c r="D85" s="114">
        <v>3</v>
      </c>
      <c r="E85" s="114">
        <v>0.47</v>
      </c>
      <c r="F85" s="114">
        <v>0</v>
      </c>
      <c r="G85" s="114">
        <v>0.18</v>
      </c>
      <c r="H85" s="114">
        <v>0</v>
      </c>
      <c r="I85" s="114">
        <v>0</v>
      </c>
      <c r="J85" s="114">
        <v>0</v>
      </c>
      <c r="K85" s="114">
        <v>0</v>
      </c>
      <c r="L85" s="114">
        <v>16.87</v>
      </c>
      <c r="M85" s="114">
        <v>0</v>
      </c>
      <c r="N85" s="114">
        <v>0.03</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0</v>
      </c>
      <c r="D86" s="114">
        <v>0</v>
      </c>
      <c r="E86" s="114">
        <v>0</v>
      </c>
      <c r="F86" s="114">
        <v>0</v>
      </c>
      <c r="G86" s="114">
        <v>0</v>
      </c>
      <c r="H86" s="114">
        <v>0</v>
      </c>
      <c r="I86" s="114">
        <v>0</v>
      </c>
      <c r="J86" s="114">
        <v>0</v>
      </c>
      <c r="K86" s="114">
        <v>0</v>
      </c>
      <c r="L86" s="114">
        <v>0</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188.02</v>
      </c>
      <c r="D87" s="115">
        <v>4.18</v>
      </c>
      <c r="E87" s="115">
        <v>4.09</v>
      </c>
      <c r="F87" s="115">
        <v>21.12</v>
      </c>
      <c r="G87" s="115">
        <v>0.22</v>
      </c>
      <c r="H87" s="115">
        <v>0</v>
      </c>
      <c r="I87" s="115">
        <v>0</v>
      </c>
      <c r="J87" s="115">
        <v>0</v>
      </c>
      <c r="K87" s="115">
        <v>0</v>
      </c>
      <c r="L87" s="115">
        <v>53.29</v>
      </c>
      <c r="M87" s="115">
        <v>24.27</v>
      </c>
      <c r="N87" s="115">
        <v>80.849999999999994</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2121.9499999999998</v>
      </c>
      <c r="D88" s="115">
        <v>155.58000000000001</v>
      </c>
      <c r="E88" s="115">
        <v>53.98</v>
      </c>
      <c r="F88" s="115">
        <v>30.84</v>
      </c>
      <c r="G88" s="115">
        <v>69.7</v>
      </c>
      <c r="H88" s="115">
        <v>2.68</v>
      </c>
      <c r="I88" s="115">
        <v>2.67</v>
      </c>
      <c r="J88" s="115">
        <v>0.02</v>
      </c>
      <c r="K88" s="115">
        <v>19.239999999999998</v>
      </c>
      <c r="L88" s="115">
        <v>86.03</v>
      </c>
      <c r="M88" s="115">
        <v>120.32</v>
      </c>
      <c r="N88" s="115">
        <v>1583.59</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17.600000000000001</v>
      </c>
      <c r="D89" s="115">
        <v>-210.16</v>
      </c>
      <c r="E89" s="115">
        <v>-106.01</v>
      </c>
      <c r="F89" s="115">
        <v>-213.4</v>
      </c>
      <c r="G89" s="115">
        <v>-154.44</v>
      </c>
      <c r="H89" s="115">
        <v>-129.85</v>
      </c>
      <c r="I89" s="115">
        <v>-10.83</v>
      </c>
      <c r="J89" s="115">
        <v>-119.02</v>
      </c>
      <c r="K89" s="115">
        <v>-39.22</v>
      </c>
      <c r="L89" s="115">
        <v>-193.01</v>
      </c>
      <c r="M89" s="115">
        <v>-12.21</v>
      </c>
      <c r="N89" s="115">
        <v>1075.9000000000001</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184.36</v>
      </c>
      <c r="D90" s="116">
        <v>-165.76</v>
      </c>
      <c r="E90" s="116">
        <v>-104.75</v>
      </c>
      <c r="F90" s="116">
        <v>-89.24</v>
      </c>
      <c r="G90" s="116">
        <v>-151.78</v>
      </c>
      <c r="H90" s="116">
        <v>-129.85</v>
      </c>
      <c r="I90" s="116">
        <v>-10.83</v>
      </c>
      <c r="J90" s="116">
        <v>-119.02</v>
      </c>
      <c r="K90" s="116">
        <v>-37.380000000000003</v>
      </c>
      <c r="L90" s="116">
        <v>-131.41</v>
      </c>
      <c r="M90" s="116">
        <v>-0.52</v>
      </c>
      <c r="N90" s="116">
        <v>995.05</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99.15</v>
      </c>
      <c r="D91" s="114">
        <v>0</v>
      </c>
      <c r="E91" s="114">
        <v>0</v>
      </c>
      <c r="F91" s="114">
        <v>0</v>
      </c>
      <c r="G91" s="114">
        <v>0</v>
      </c>
      <c r="H91" s="114">
        <v>0</v>
      </c>
      <c r="I91" s="114">
        <v>0</v>
      </c>
      <c r="J91" s="114">
        <v>0</v>
      </c>
      <c r="K91" s="114">
        <v>0</v>
      </c>
      <c r="L91" s="114">
        <v>0</v>
      </c>
      <c r="M91" s="114">
        <v>0</v>
      </c>
      <c r="N91" s="114">
        <v>99.15</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157.18</v>
      </c>
      <c r="D92" s="114">
        <v>0</v>
      </c>
      <c r="E92" s="114">
        <v>0</v>
      </c>
      <c r="F92" s="114">
        <v>0</v>
      </c>
      <c r="G92" s="114">
        <v>0</v>
      </c>
      <c r="H92" s="114">
        <v>0</v>
      </c>
      <c r="I92" s="114">
        <v>0</v>
      </c>
      <c r="J92" s="114">
        <v>0</v>
      </c>
      <c r="K92" s="114">
        <v>0</v>
      </c>
      <c r="L92" s="114">
        <v>0</v>
      </c>
      <c r="M92" s="114">
        <v>0</v>
      </c>
      <c r="N92" s="114">
        <v>157.18</v>
      </c>
    </row>
  </sheetData>
  <mergeCells count="27">
    <mergeCell ref="A1:B1"/>
    <mergeCell ref="C1:G1"/>
    <mergeCell ref="H1:N1"/>
    <mergeCell ref="A2:B3"/>
    <mergeCell ref="C2:G3"/>
    <mergeCell ref="H2:N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615</v>
      </c>
      <c r="B1" s="219"/>
      <c r="C1" s="220" t="str">
        <f>"Auszahlungen und Einzahlungen der kreisfreien und großen
kreisangehörigen Städte "&amp;Deckblatt!A7&amp;" nach Produktbereichen"</f>
        <v>Auszahlungen und Einzahlungen der kreisfreien und großen
kreisangehörigen Städte 2021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2021 nach Produktbereichen</v>
      </c>
      <c r="I1" s="220"/>
      <c r="J1" s="220"/>
      <c r="K1" s="220"/>
      <c r="L1" s="220"/>
      <c r="M1" s="220"/>
      <c r="N1" s="221"/>
    </row>
    <row r="2" spans="1:14" s="74" customFormat="1" ht="15" customHeight="1">
      <c r="A2" s="218" t="s">
        <v>620</v>
      </c>
      <c r="B2" s="219"/>
      <c r="C2" s="220" t="s">
        <v>69</v>
      </c>
      <c r="D2" s="220"/>
      <c r="E2" s="220"/>
      <c r="F2" s="220"/>
      <c r="G2" s="221"/>
      <c r="H2" s="222" t="s">
        <v>69</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45" customHeight="1">
      <c r="A17" s="206"/>
      <c r="B17" s="207"/>
      <c r="C17" s="260"/>
      <c r="D17" s="157">
        <v>11</v>
      </c>
      <c r="E17" s="157">
        <v>12</v>
      </c>
      <c r="F17" s="157" t="s">
        <v>109</v>
      </c>
      <c r="G17" s="158" t="s">
        <v>110</v>
      </c>
      <c r="H17" s="159">
        <v>3</v>
      </c>
      <c r="I17" s="157" t="s">
        <v>113</v>
      </c>
      <c r="J17" s="157">
        <v>36</v>
      </c>
      <c r="K17" s="157">
        <v>4</v>
      </c>
      <c r="L17" s="157" t="s">
        <v>114</v>
      </c>
      <c r="M17" s="157" t="s">
        <v>123</v>
      </c>
      <c r="N17" s="153">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25124</v>
      </c>
      <c r="D20" s="111">
        <v>11067</v>
      </c>
      <c r="E20" s="111">
        <v>6670</v>
      </c>
      <c r="F20" s="111">
        <v>602</v>
      </c>
      <c r="G20" s="111">
        <v>1984</v>
      </c>
      <c r="H20" s="111">
        <v>261</v>
      </c>
      <c r="I20" s="111">
        <v>137</v>
      </c>
      <c r="J20" s="111">
        <v>124</v>
      </c>
      <c r="K20" s="111">
        <v>385</v>
      </c>
      <c r="L20" s="111">
        <v>2407</v>
      </c>
      <c r="M20" s="111">
        <v>1747</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9255</v>
      </c>
      <c r="D21" s="111">
        <v>2587</v>
      </c>
      <c r="E21" s="111">
        <v>1787</v>
      </c>
      <c r="F21" s="111">
        <v>1661</v>
      </c>
      <c r="G21" s="111">
        <v>1168</v>
      </c>
      <c r="H21" s="111">
        <v>13</v>
      </c>
      <c r="I21" s="111">
        <v>12</v>
      </c>
      <c r="J21" s="111">
        <v>1</v>
      </c>
      <c r="K21" s="111">
        <v>266</v>
      </c>
      <c r="L21" s="111">
        <v>585</v>
      </c>
      <c r="M21" s="111">
        <v>1188</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0</v>
      </c>
      <c r="D22" s="111">
        <v>0</v>
      </c>
      <c r="E22" s="111">
        <v>0</v>
      </c>
      <c r="F22" s="111">
        <v>0</v>
      </c>
      <c r="G22" s="111">
        <v>0</v>
      </c>
      <c r="H22" s="111">
        <v>0</v>
      </c>
      <c r="I22" s="111">
        <v>0</v>
      </c>
      <c r="J22" s="111">
        <v>0</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2126</v>
      </c>
      <c r="D23" s="111">
        <v>1</v>
      </c>
      <c r="E23" s="111">
        <v>0</v>
      </c>
      <c r="F23" s="111">
        <v>0</v>
      </c>
      <c r="G23" s="111">
        <v>0</v>
      </c>
      <c r="H23" s="111">
        <v>0</v>
      </c>
      <c r="I23" s="111">
        <v>0</v>
      </c>
      <c r="J23" s="111">
        <v>0</v>
      </c>
      <c r="K23" s="111">
        <v>0</v>
      </c>
      <c r="L23" s="111">
        <v>0</v>
      </c>
      <c r="M23" s="111">
        <v>0</v>
      </c>
      <c r="N23" s="111">
        <v>2124</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34055</v>
      </c>
      <c r="D24" s="111">
        <v>761</v>
      </c>
      <c r="E24" s="111">
        <v>587</v>
      </c>
      <c r="F24" s="111">
        <v>1360</v>
      </c>
      <c r="G24" s="111">
        <v>571</v>
      </c>
      <c r="H24" s="111">
        <v>5816</v>
      </c>
      <c r="I24" s="111">
        <v>7</v>
      </c>
      <c r="J24" s="111">
        <v>5809</v>
      </c>
      <c r="K24" s="111">
        <v>1285</v>
      </c>
      <c r="L24" s="111">
        <v>502</v>
      </c>
      <c r="M24" s="111">
        <v>4612</v>
      </c>
      <c r="N24" s="111">
        <v>18561</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164</v>
      </c>
      <c r="D25" s="111">
        <v>39</v>
      </c>
      <c r="E25" s="111">
        <v>0</v>
      </c>
      <c r="F25" s="111">
        <v>87</v>
      </c>
      <c r="G25" s="111">
        <v>7</v>
      </c>
      <c r="H25" s="111">
        <v>0</v>
      </c>
      <c r="I25" s="111">
        <v>0</v>
      </c>
      <c r="J25" s="111">
        <v>0</v>
      </c>
      <c r="K25" s="111">
        <v>26</v>
      </c>
      <c r="L25" s="111">
        <v>2</v>
      </c>
      <c r="M25" s="111">
        <v>3</v>
      </c>
      <c r="N25" s="111">
        <v>0</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70395</v>
      </c>
      <c r="D26" s="113">
        <v>14377</v>
      </c>
      <c r="E26" s="113">
        <v>9044</v>
      </c>
      <c r="F26" s="113">
        <v>3537</v>
      </c>
      <c r="G26" s="113">
        <v>3717</v>
      </c>
      <c r="H26" s="113">
        <v>6091</v>
      </c>
      <c r="I26" s="113">
        <v>156</v>
      </c>
      <c r="J26" s="113">
        <v>5935</v>
      </c>
      <c r="K26" s="113">
        <v>1909</v>
      </c>
      <c r="L26" s="113">
        <v>3493</v>
      </c>
      <c r="M26" s="113">
        <v>7543</v>
      </c>
      <c r="N26" s="113">
        <v>20685</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28362</v>
      </c>
      <c r="D27" s="111">
        <v>297</v>
      </c>
      <c r="E27" s="111">
        <v>122</v>
      </c>
      <c r="F27" s="111">
        <v>7667</v>
      </c>
      <c r="G27" s="111">
        <v>129</v>
      </c>
      <c r="H27" s="111">
        <v>101</v>
      </c>
      <c r="I27" s="111">
        <v>0</v>
      </c>
      <c r="J27" s="111">
        <v>101</v>
      </c>
      <c r="K27" s="111">
        <v>1616</v>
      </c>
      <c r="L27" s="111">
        <v>6220</v>
      </c>
      <c r="M27" s="111">
        <v>12211</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21865</v>
      </c>
      <c r="D28" s="111">
        <v>2</v>
      </c>
      <c r="E28" s="111">
        <v>0</v>
      </c>
      <c r="F28" s="111">
        <v>5583</v>
      </c>
      <c r="G28" s="111">
        <v>86</v>
      </c>
      <c r="H28" s="111">
        <v>0</v>
      </c>
      <c r="I28" s="111">
        <v>0</v>
      </c>
      <c r="J28" s="111">
        <v>0</v>
      </c>
      <c r="K28" s="111">
        <v>1604</v>
      </c>
      <c r="L28" s="111">
        <v>3831</v>
      </c>
      <c r="M28" s="111">
        <v>10759</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25</v>
      </c>
      <c r="D30" s="111">
        <v>0</v>
      </c>
      <c r="E30" s="111">
        <v>0</v>
      </c>
      <c r="F30" s="111">
        <v>0</v>
      </c>
      <c r="G30" s="111">
        <v>0</v>
      </c>
      <c r="H30" s="111">
        <v>0</v>
      </c>
      <c r="I30" s="111">
        <v>0</v>
      </c>
      <c r="J30" s="111">
        <v>0</v>
      </c>
      <c r="K30" s="111">
        <v>0</v>
      </c>
      <c r="L30" s="111">
        <v>0</v>
      </c>
      <c r="M30" s="111">
        <v>0</v>
      </c>
      <c r="N30" s="111">
        <v>25</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116</v>
      </c>
      <c r="D31" s="111">
        <v>0</v>
      </c>
      <c r="E31" s="111">
        <v>0</v>
      </c>
      <c r="F31" s="111">
        <v>0</v>
      </c>
      <c r="G31" s="111">
        <v>0</v>
      </c>
      <c r="H31" s="111">
        <v>0</v>
      </c>
      <c r="I31" s="111">
        <v>0</v>
      </c>
      <c r="J31" s="111">
        <v>0</v>
      </c>
      <c r="K31" s="111">
        <v>0</v>
      </c>
      <c r="L31" s="111">
        <v>116</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28271</v>
      </c>
      <c r="D32" s="113">
        <v>297</v>
      </c>
      <c r="E32" s="113">
        <v>122</v>
      </c>
      <c r="F32" s="113">
        <v>7667</v>
      </c>
      <c r="G32" s="113">
        <v>129</v>
      </c>
      <c r="H32" s="113">
        <v>101</v>
      </c>
      <c r="I32" s="113">
        <v>0</v>
      </c>
      <c r="J32" s="113">
        <v>101</v>
      </c>
      <c r="K32" s="113">
        <v>1616</v>
      </c>
      <c r="L32" s="113">
        <v>6104</v>
      </c>
      <c r="M32" s="113">
        <v>12211</v>
      </c>
      <c r="N32" s="113">
        <v>25</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98667</v>
      </c>
      <c r="D33" s="113">
        <v>14674</v>
      </c>
      <c r="E33" s="113">
        <v>9166</v>
      </c>
      <c r="F33" s="113">
        <v>11203</v>
      </c>
      <c r="G33" s="113">
        <v>3846</v>
      </c>
      <c r="H33" s="113">
        <v>6192</v>
      </c>
      <c r="I33" s="113">
        <v>156</v>
      </c>
      <c r="J33" s="113">
        <v>6036</v>
      </c>
      <c r="K33" s="113">
        <v>3525</v>
      </c>
      <c r="L33" s="113">
        <v>9596</v>
      </c>
      <c r="M33" s="113">
        <v>19754</v>
      </c>
      <c r="N33" s="113">
        <v>20710</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53006</v>
      </c>
      <c r="D34" s="111">
        <v>0</v>
      </c>
      <c r="E34" s="111">
        <v>0</v>
      </c>
      <c r="F34" s="111">
        <v>0</v>
      </c>
      <c r="G34" s="111">
        <v>0</v>
      </c>
      <c r="H34" s="111">
        <v>0</v>
      </c>
      <c r="I34" s="111">
        <v>0</v>
      </c>
      <c r="J34" s="111">
        <v>0</v>
      </c>
      <c r="K34" s="111">
        <v>0</v>
      </c>
      <c r="L34" s="111">
        <v>0</v>
      </c>
      <c r="M34" s="111">
        <v>0</v>
      </c>
      <c r="N34" s="111">
        <v>53006</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11768</v>
      </c>
      <c r="D35" s="111">
        <v>0</v>
      </c>
      <c r="E35" s="111">
        <v>0</v>
      </c>
      <c r="F35" s="111">
        <v>0</v>
      </c>
      <c r="G35" s="111">
        <v>0</v>
      </c>
      <c r="H35" s="111">
        <v>0</v>
      </c>
      <c r="I35" s="111">
        <v>0</v>
      </c>
      <c r="J35" s="111">
        <v>0</v>
      </c>
      <c r="K35" s="111">
        <v>0</v>
      </c>
      <c r="L35" s="111">
        <v>0</v>
      </c>
      <c r="M35" s="111">
        <v>0</v>
      </c>
      <c r="N35" s="111">
        <v>11768</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29567</v>
      </c>
      <c r="D36" s="111">
        <v>0</v>
      </c>
      <c r="E36" s="111">
        <v>0</v>
      </c>
      <c r="F36" s="111">
        <v>0</v>
      </c>
      <c r="G36" s="111">
        <v>0</v>
      </c>
      <c r="H36" s="111">
        <v>0</v>
      </c>
      <c r="I36" s="111">
        <v>0</v>
      </c>
      <c r="J36" s="111">
        <v>0</v>
      </c>
      <c r="K36" s="111">
        <v>0</v>
      </c>
      <c r="L36" s="111">
        <v>0</v>
      </c>
      <c r="M36" s="111">
        <v>0</v>
      </c>
      <c r="N36" s="111">
        <v>29567</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6395</v>
      </c>
      <c r="D37" s="111">
        <v>0</v>
      </c>
      <c r="E37" s="111">
        <v>0</v>
      </c>
      <c r="F37" s="111">
        <v>0</v>
      </c>
      <c r="G37" s="111">
        <v>0</v>
      </c>
      <c r="H37" s="111">
        <v>0</v>
      </c>
      <c r="I37" s="111">
        <v>0</v>
      </c>
      <c r="J37" s="111">
        <v>0</v>
      </c>
      <c r="K37" s="111">
        <v>0</v>
      </c>
      <c r="L37" s="111">
        <v>0</v>
      </c>
      <c r="M37" s="111">
        <v>0</v>
      </c>
      <c r="N37" s="111">
        <v>6395</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13484</v>
      </c>
      <c r="D38" s="111">
        <v>0</v>
      </c>
      <c r="E38" s="111">
        <v>0</v>
      </c>
      <c r="F38" s="111">
        <v>0</v>
      </c>
      <c r="G38" s="111">
        <v>0</v>
      </c>
      <c r="H38" s="111">
        <v>0</v>
      </c>
      <c r="I38" s="111">
        <v>0</v>
      </c>
      <c r="J38" s="111">
        <v>0</v>
      </c>
      <c r="K38" s="111">
        <v>0</v>
      </c>
      <c r="L38" s="111">
        <v>0</v>
      </c>
      <c r="M38" s="111">
        <v>0</v>
      </c>
      <c r="N38" s="111">
        <v>13484</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5572</v>
      </c>
      <c r="D39" s="111">
        <v>0</v>
      </c>
      <c r="E39" s="111">
        <v>0</v>
      </c>
      <c r="F39" s="111">
        <v>0</v>
      </c>
      <c r="G39" s="111">
        <v>0</v>
      </c>
      <c r="H39" s="111">
        <v>0</v>
      </c>
      <c r="I39" s="111">
        <v>0</v>
      </c>
      <c r="J39" s="111">
        <v>0</v>
      </c>
      <c r="K39" s="111">
        <v>0</v>
      </c>
      <c r="L39" s="111">
        <v>0</v>
      </c>
      <c r="M39" s="111">
        <v>0</v>
      </c>
      <c r="N39" s="111">
        <v>5572</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289</v>
      </c>
      <c r="D40" s="111">
        <v>0</v>
      </c>
      <c r="E40" s="111">
        <v>2</v>
      </c>
      <c r="F40" s="111">
        <v>0</v>
      </c>
      <c r="G40" s="111">
        <v>118</v>
      </c>
      <c r="H40" s="111">
        <v>132</v>
      </c>
      <c r="I40" s="111">
        <v>0</v>
      </c>
      <c r="J40" s="111">
        <v>132</v>
      </c>
      <c r="K40" s="111">
        <v>0</v>
      </c>
      <c r="L40" s="111">
        <v>0</v>
      </c>
      <c r="M40" s="111">
        <v>37</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103</v>
      </c>
      <c r="D41" s="111">
        <v>0</v>
      </c>
      <c r="E41" s="111">
        <v>0</v>
      </c>
      <c r="F41" s="111">
        <v>0</v>
      </c>
      <c r="G41" s="111">
        <v>0</v>
      </c>
      <c r="H41" s="111">
        <v>103</v>
      </c>
      <c r="I41" s="111">
        <v>0</v>
      </c>
      <c r="J41" s="111">
        <v>103</v>
      </c>
      <c r="K41" s="111">
        <v>0</v>
      </c>
      <c r="L41" s="111">
        <v>0</v>
      </c>
      <c r="M41" s="111">
        <v>0</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2283</v>
      </c>
      <c r="D42" s="111">
        <v>27</v>
      </c>
      <c r="E42" s="111">
        <v>1057</v>
      </c>
      <c r="F42" s="111">
        <v>50</v>
      </c>
      <c r="G42" s="111">
        <v>32</v>
      </c>
      <c r="H42" s="111">
        <v>0</v>
      </c>
      <c r="I42" s="111">
        <v>0</v>
      </c>
      <c r="J42" s="111">
        <v>0</v>
      </c>
      <c r="K42" s="111">
        <v>0</v>
      </c>
      <c r="L42" s="111">
        <v>403</v>
      </c>
      <c r="M42" s="111">
        <v>714</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10753</v>
      </c>
      <c r="D43" s="111">
        <v>2259</v>
      </c>
      <c r="E43" s="111">
        <v>837</v>
      </c>
      <c r="F43" s="111">
        <v>187</v>
      </c>
      <c r="G43" s="111">
        <v>224</v>
      </c>
      <c r="H43" s="111">
        <v>96</v>
      </c>
      <c r="I43" s="111">
        <v>6</v>
      </c>
      <c r="J43" s="111">
        <v>90</v>
      </c>
      <c r="K43" s="111">
        <v>495</v>
      </c>
      <c r="L43" s="111">
        <v>739</v>
      </c>
      <c r="M43" s="111">
        <v>2304</v>
      </c>
      <c r="N43" s="111">
        <v>3611</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164</v>
      </c>
      <c r="D44" s="111">
        <v>39</v>
      </c>
      <c r="E44" s="111">
        <v>0</v>
      </c>
      <c r="F44" s="111">
        <v>87</v>
      </c>
      <c r="G44" s="111">
        <v>7</v>
      </c>
      <c r="H44" s="111">
        <v>0</v>
      </c>
      <c r="I44" s="111">
        <v>0</v>
      </c>
      <c r="J44" s="111">
        <v>0</v>
      </c>
      <c r="K44" s="111">
        <v>26</v>
      </c>
      <c r="L44" s="111">
        <v>2</v>
      </c>
      <c r="M44" s="111">
        <v>3</v>
      </c>
      <c r="N44" s="111">
        <v>0</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85326</v>
      </c>
      <c r="D45" s="113">
        <v>2247</v>
      </c>
      <c r="E45" s="113">
        <v>1896</v>
      </c>
      <c r="F45" s="113">
        <v>150</v>
      </c>
      <c r="G45" s="113">
        <v>367</v>
      </c>
      <c r="H45" s="113">
        <v>331</v>
      </c>
      <c r="I45" s="113">
        <v>6</v>
      </c>
      <c r="J45" s="113">
        <v>325</v>
      </c>
      <c r="K45" s="113">
        <v>469</v>
      </c>
      <c r="L45" s="113">
        <v>1141</v>
      </c>
      <c r="M45" s="113">
        <v>3052</v>
      </c>
      <c r="N45" s="113">
        <v>75673</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20412</v>
      </c>
      <c r="D46" s="111">
        <v>0</v>
      </c>
      <c r="E46" s="111">
        <v>154</v>
      </c>
      <c r="F46" s="111">
        <v>4042</v>
      </c>
      <c r="G46" s="111">
        <v>21</v>
      </c>
      <c r="H46" s="111">
        <v>101</v>
      </c>
      <c r="I46" s="111">
        <v>0</v>
      </c>
      <c r="J46" s="111">
        <v>101</v>
      </c>
      <c r="K46" s="111">
        <v>600</v>
      </c>
      <c r="L46" s="111">
        <v>4053</v>
      </c>
      <c r="M46" s="111">
        <v>7409</v>
      </c>
      <c r="N46" s="111">
        <v>4032</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2731</v>
      </c>
      <c r="D48" s="111">
        <v>532</v>
      </c>
      <c r="E48" s="111">
        <v>11</v>
      </c>
      <c r="F48" s="111">
        <v>301</v>
      </c>
      <c r="G48" s="111">
        <v>193</v>
      </c>
      <c r="H48" s="111">
        <v>0</v>
      </c>
      <c r="I48" s="111">
        <v>0</v>
      </c>
      <c r="J48" s="111">
        <v>0</v>
      </c>
      <c r="K48" s="111">
        <v>1114</v>
      </c>
      <c r="L48" s="111">
        <v>353</v>
      </c>
      <c r="M48" s="111">
        <v>227</v>
      </c>
      <c r="N48" s="111">
        <v>0</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116</v>
      </c>
      <c r="D49" s="111">
        <v>0</v>
      </c>
      <c r="E49" s="111">
        <v>0</v>
      </c>
      <c r="F49" s="111">
        <v>0</v>
      </c>
      <c r="G49" s="111">
        <v>0</v>
      </c>
      <c r="H49" s="111">
        <v>0</v>
      </c>
      <c r="I49" s="111">
        <v>0</v>
      </c>
      <c r="J49" s="111">
        <v>0</v>
      </c>
      <c r="K49" s="111">
        <v>0</v>
      </c>
      <c r="L49" s="111">
        <v>116</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23027</v>
      </c>
      <c r="D50" s="113">
        <v>532</v>
      </c>
      <c r="E50" s="113">
        <v>164</v>
      </c>
      <c r="F50" s="113">
        <v>4343</v>
      </c>
      <c r="G50" s="113">
        <v>214</v>
      </c>
      <c r="H50" s="113">
        <v>101</v>
      </c>
      <c r="I50" s="113">
        <v>0</v>
      </c>
      <c r="J50" s="113">
        <v>101</v>
      </c>
      <c r="K50" s="113">
        <v>1714</v>
      </c>
      <c r="L50" s="113">
        <v>4290</v>
      </c>
      <c r="M50" s="113">
        <v>7636</v>
      </c>
      <c r="N50" s="113">
        <v>4032</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108353</v>
      </c>
      <c r="D51" s="113">
        <v>2779</v>
      </c>
      <c r="E51" s="113">
        <v>2060</v>
      </c>
      <c r="F51" s="113">
        <v>4493</v>
      </c>
      <c r="G51" s="113">
        <v>582</v>
      </c>
      <c r="H51" s="113">
        <v>432</v>
      </c>
      <c r="I51" s="113">
        <v>6</v>
      </c>
      <c r="J51" s="113">
        <v>426</v>
      </c>
      <c r="K51" s="113">
        <v>2183</v>
      </c>
      <c r="L51" s="113">
        <v>5430</v>
      </c>
      <c r="M51" s="113">
        <v>10688</v>
      </c>
      <c r="N51" s="113">
        <v>79705</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9686</v>
      </c>
      <c r="D52" s="113">
        <v>-11895</v>
      </c>
      <c r="E52" s="113">
        <v>-7106</v>
      </c>
      <c r="F52" s="113">
        <v>-6710</v>
      </c>
      <c r="G52" s="113">
        <v>-3264</v>
      </c>
      <c r="H52" s="113">
        <v>-5760</v>
      </c>
      <c r="I52" s="113">
        <v>-150</v>
      </c>
      <c r="J52" s="113">
        <v>-5610</v>
      </c>
      <c r="K52" s="113">
        <v>-1341</v>
      </c>
      <c r="L52" s="113">
        <v>-4166</v>
      </c>
      <c r="M52" s="113">
        <v>-9066</v>
      </c>
      <c r="N52" s="113">
        <v>58995</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14930</v>
      </c>
      <c r="D53" s="112">
        <v>-12130</v>
      </c>
      <c r="E53" s="112">
        <v>-7149</v>
      </c>
      <c r="F53" s="112">
        <v>-3386</v>
      </c>
      <c r="G53" s="112">
        <v>-3350</v>
      </c>
      <c r="H53" s="112">
        <v>-5760</v>
      </c>
      <c r="I53" s="112">
        <v>-150</v>
      </c>
      <c r="J53" s="112">
        <v>-5610</v>
      </c>
      <c r="K53" s="112">
        <v>-1440</v>
      </c>
      <c r="L53" s="112">
        <v>-2352</v>
      </c>
      <c r="M53" s="112">
        <v>-4491</v>
      </c>
      <c r="N53" s="112">
        <v>54988</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0</v>
      </c>
      <c r="D54" s="111">
        <v>0</v>
      </c>
      <c r="E54" s="111">
        <v>0</v>
      </c>
      <c r="F54" s="111">
        <v>0</v>
      </c>
      <c r="G54" s="111">
        <v>0</v>
      </c>
      <c r="H54" s="111">
        <v>0</v>
      </c>
      <c r="I54" s="111">
        <v>0</v>
      </c>
      <c r="J54" s="111">
        <v>0</v>
      </c>
      <c r="K54" s="111">
        <v>0</v>
      </c>
      <c r="L54" s="111">
        <v>0</v>
      </c>
      <c r="M54" s="111">
        <v>0</v>
      </c>
      <c r="N54" s="111">
        <v>0</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3300</v>
      </c>
      <c r="D55" s="111">
        <v>0</v>
      </c>
      <c r="E55" s="111">
        <v>0</v>
      </c>
      <c r="F55" s="111">
        <v>0</v>
      </c>
      <c r="G55" s="111">
        <v>0</v>
      </c>
      <c r="H55" s="111">
        <v>0</v>
      </c>
      <c r="I55" s="111">
        <v>0</v>
      </c>
      <c r="J55" s="111">
        <v>0</v>
      </c>
      <c r="K55" s="111">
        <v>0</v>
      </c>
      <c r="L55" s="111">
        <v>0</v>
      </c>
      <c r="M55" s="111">
        <v>0</v>
      </c>
      <c r="N55" s="111">
        <v>3300</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587.89</v>
      </c>
      <c r="D57" s="114">
        <v>258.97000000000003</v>
      </c>
      <c r="E57" s="114">
        <v>156.07</v>
      </c>
      <c r="F57" s="114">
        <v>14.09</v>
      </c>
      <c r="G57" s="114">
        <v>46.44</v>
      </c>
      <c r="H57" s="114">
        <v>6.12</v>
      </c>
      <c r="I57" s="114">
        <v>3.21</v>
      </c>
      <c r="J57" s="114">
        <v>2.91</v>
      </c>
      <c r="K57" s="114">
        <v>9.01</v>
      </c>
      <c r="L57" s="114">
        <v>56.33</v>
      </c>
      <c r="M57" s="114">
        <v>40.869999999999997</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216.58</v>
      </c>
      <c r="D58" s="114">
        <v>60.54</v>
      </c>
      <c r="E58" s="114">
        <v>41.82</v>
      </c>
      <c r="F58" s="114">
        <v>38.869999999999997</v>
      </c>
      <c r="G58" s="114">
        <v>27.34</v>
      </c>
      <c r="H58" s="114">
        <v>0.31</v>
      </c>
      <c r="I58" s="114">
        <v>0.28000000000000003</v>
      </c>
      <c r="J58" s="114">
        <v>0.03</v>
      </c>
      <c r="K58" s="114">
        <v>6.22</v>
      </c>
      <c r="L58" s="114">
        <v>13.68</v>
      </c>
      <c r="M58" s="114">
        <v>27.8</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0</v>
      </c>
      <c r="D59" s="114">
        <v>0</v>
      </c>
      <c r="E59" s="114">
        <v>0</v>
      </c>
      <c r="F59" s="114">
        <v>0</v>
      </c>
      <c r="G59" s="114">
        <v>0</v>
      </c>
      <c r="H59" s="114">
        <v>0</v>
      </c>
      <c r="I59" s="114">
        <v>0</v>
      </c>
      <c r="J59" s="114">
        <v>0</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49.74</v>
      </c>
      <c r="D60" s="114">
        <v>0.03</v>
      </c>
      <c r="E60" s="114">
        <v>0</v>
      </c>
      <c r="F60" s="114">
        <v>0</v>
      </c>
      <c r="G60" s="114">
        <v>0</v>
      </c>
      <c r="H60" s="114">
        <v>0</v>
      </c>
      <c r="I60" s="114">
        <v>0</v>
      </c>
      <c r="J60" s="114">
        <v>0</v>
      </c>
      <c r="K60" s="114">
        <v>0</v>
      </c>
      <c r="L60" s="114">
        <v>0</v>
      </c>
      <c r="M60" s="114">
        <v>0</v>
      </c>
      <c r="N60" s="114">
        <v>49.71</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796.88</v>
      </c>
      <c r="D61" s="114">
        <v>17.8</v>
      </c>
      <c r="E61" s="114">
        <v>13.75</v>
      </c>
      <c r="F61" s="114">
        <v>31.83</v>
      </c>
      <c r="G61" s="114">
        <v>13.35</v>
      </c>
      <c r="H61" s="114">
        <v>136.1</v>
      </c>
      <c r="I61" s="114">
        <v>0.16</v>
      </c>
      <c r="J61" s="114">
        <v>135.94</v>
      </c>
      <c r="K61" s="114">
        <v>30.06</v>
      </c>
      <c r="L61" s="114">
        <v>11.75</v>
      </c>
      <c r="M61" s="114">
        <v>107.91</v>
      </c>
      <c r="N61" s="114">
        <v>434.33</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3.84</v>
      </c>
      <c r="D62" s="114">
        <v>0.91</v>
      </c>
      <c r="E62" s="114">
        <v>0</v>
      </c>
      <c r="F62" s="114">
        <v>2.04</v>
      </c>
      <c r="G62" s="114">
        <v>0.15</v>
      </c>
      <c r="H62" s="114">
        <v>0</v>
      </c>
      <c r="I62" s="114">
        <v>0</v>
      </c>
      <c r="J62" s="114">
        <v>0</v>
      </c>
      <c r="K62" s="114">
        <v>0.62</v>
      </c>
      <c r="L62" s="114">
        <v>0.04</v>
      </c>
      <c r="M62" s="114">
        <v>0.08</v>
      </c>
      <c r="N62" s="114">
        <v>0</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1647.25</v>
      </c>
      <c r="D63" s="115">
        <v>336.42</v>
      </c>
      <c r="E63" s="115">
        <v>211.63</v>
      </c>
      <c r="F63" s="115">
        <v>82.76</v>
      </c>
      <c r="G63" s="115">
        <v>86.97</v>
      </c>
      <c r="H63" s="115">
        <v>142.53</v>
      </c>
      <c r="I63" s="115">
        <v>3.65</v>
      </c>
      <c r="J63" s="115">
        <v>138.88</v>
      </c>
      <c r="K63" s="115">
        <v>44.67</v>
      </c>
      <c r="L63" s="115">
        <v>81.73</v>
      </c>
      <c r="M63" s="115">
        <v>176.5</v>
      </c>
      <c r="N63" s="115">
        <v>484.04</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663.68</v>
      </c>
      <c r="D64" s="114">
        <v>6.96</v>
      </c>
      <c r="E64" s="114">
        <v>2.85</v>
      </c>
      <c r="F64" s="114">
        <v>179.4</v>
      </c>
      <c r="G64" s="114">
        <v>3.02</v>
      </c>
      <c r="H64" s="114">
        <v>2.36</v>
      </c>
      <c r="I64" s="114">
        <v>0</v>
      </c>
      <c r="J64" s="114">
        <v>2.36</v>
      </c>
      <c r="K64" s="114">
        <v>37.81</v>
      </c>
      <c r="L64" s="114">
        <v>145.54</v>
      </c>
      <c r="M64" s="114">
        <v>285.74</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511.63</v>
      </c>
      <c r="D65" s="114">
        <v>0.04</v>
      </c>
      <c r="E65" s="114">
        <v>0</v>
      </c>
      <c r="F65" s="114">
        <v>130.65</v>
      </c>
      <c r="G65" s="114">
        <v>2.0099999999999998</v>
      </c>
      <c r="H65" s="114">
        <v>0</v>
      </c>
      <c r="I65" s="114">
        <v>0</v>
      </c>
      <c r="J65" s="114">
        <v>0</v>
      </c>
      <c r="K65" s="114">
        <v>37.53</v>
      </c>
      <c r="L65" s="114">
        <v>89.64</v>
      </c>
      <c r="M65" s="114">
        <v>251.75</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0.59</v>
      </c>
      <c r="D67" s="114">
        <v>0</v>
      </c>
      <c r="E67" s="114">
        <v>0</v>
      </c>
      <c r="F67" s="114">
        <v>0</v>
      </c>
      <c r="G67" s="114">
        <v>0</v>
      </c>
      <c r="H67" s="114">
        <v>0</v>
      </c>
      <c r="I67" s="114">
        <v>0</v>
      </c>
      <c r="J67" s="114">
        <v>0</v>
      </c>
      <c r="K67" s="114">
        <v>0</v>
      </c>
      <c r="L67" s="114">
        <v>0</v>
      </c>
      <c r="M67" s="114">
        <v>0</v>
      </c>
      <c r="N67" s="114">
        <v>0.59</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2.71</v>
      </c>
      <c r="D68" s="114">
        <v>0</v>
      </c>
      <c r="E68" s="114">
        <v>0</v>
      </c>
      <c r="F68" s="114">
        <v>0</v>
      </c>
      <c r="G68" s="114">
        <v>0</v>
      </c>
      <c r="H68" s="114">
        <v>0</v>
      </c>
      <c r="I68" s="114">
        <v>0</v>
      </c>
      <c r="J68" s="114">
        <v>0</v>
      </c>
      <c r="K68" s="114">
        <v>0</v>
      </c>
      <c r="L68" s="114">
        <v>2.71</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661.55</v>
      </c>
      <c r="D69" s="115">
        <v>6.96</v>
      </c>
      <c r="E69" s="115">
        <v>2.85</v>
      </c>
      <c r="F69" s="115">
        <v>179.4</v>
      </c>
      <c r="G69" s="115">
        <v>3.02</v>
      </c>
      <c r="H69" s="115">
        <v>2.36</v>
      </c>
      <c r="I69" s="115">
        <v>0</v>
      </c>
      <c r="J69" s="115">
        <v>2.36</v>
      </c>
      <c r="K69" s="115">
        <v>37.81</v>
      </c>
      <c r="L69" s="115">
        <v>142.83000000000001</v>
      </c>
      <c r="M69" s="115">
        <v>285.74</v>
      </c>
      <c r="N69" s="115">
        <v>0.59</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2308.8000000000002</v>
      </c>
      <c r="D70" s="115">
        <v>343.38</v>
      </c>
      <c r="E70" s="115">
        <v>214.49</v>
      </c>
      <c r="F70" s="115">
        <v>262.14999999999998</v>
      </c>
      <c r="G70" s="115">
        <v>90</v>
      </c>
      <c r="H70" s="115">
        <v>144.88999999999999</v>
      </c>
      <c r="I70" s="115">
        <v>3.65</v>
      </c>
      <c r="J70" s="115">
        <v>141.24</v>
      </c>
      <c r="K70" s="115">
        <v>82.48</v>
      </c>
      <c r="L70" s="115">
        <v>224.56</v>
      </c>
      <c r="M70" s="115">
        <v>462.24</v>
      </c>
      <c r="N70" s="115">
        <v>484.62</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1240.33</v>
      </c>
      <c r="D71" s="114">
        <v>0</v>
      </c>
      <c r="E71" s="114">
        <v>0</v>
      </c>
      <c r="F71" s="114">
        <v>0</v>
      </c>
      <c r="G71" s="114">
        <v>0</v>
      </c>
      <c r="H71" s="114">
        <v>0</v>
      </c>
      <c r="I71" s="114">
        <v>0</v>
      </c>
      <c r="J71" s="114">
        <v>0</v>
      </c>
      <c r="K71" s="114">
        <v>0</v>
      </c>
      <c r="L71" s="114">
        <v>0</v>
      </c>
      <c r="M71" s="114">
        <v>0</v>
      </c>
      <c r="N71" s="114">
        <v>1240.33</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275.37</v>
      </c>
      <c r="D72" s="114">
        <v>0</v>
      </c>
      <c r="E72" s="114">
        <v>0</v>
      </c>
      <c r="F72" s="114">
        <v>0</v>
      </c>
      <c r="G72" s="114">
        <v>0</v>
      </c>
      <c r="H72" s="114">
        <v>0</v>
      </c>
      <c r="I72" s="114">
        <v>0</v>
      </c>
      <c r="J72" s="114">
        <v>0</v>
      </c>
      <c r="K72" s="114">
        <v>0</v>
      </c>
      <c r="L72" s="114">
        <v>0</v>
      </c>
      <c r="M72" s="114">
        <v>0</v>
      </c>
      <c r="N72" s="114">
        <v>275.37</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691.87</v>
      </c>
      <c r="D73" s="114">
        <v>0</v>
      </c>
      <c r="E73" s="114">
        <v>0</v>
      </c>
      <c r="F73" s="114">
        <v>0</v>
      </c>
      <c r="G73" s="114">
        <v>0</v>
      </c>
      <c r="H73" s="114">
        <v>0</v>
      </c>
      <c r="I73" s="114">
        <v>0</v>
      </c>
      <c r="J73" s="114">
        <v>0</v>
      </c>
      <c r="K73" s="114">
        <v>0</v>
      </c>
      <c r="L73" s="114">
        <v>0</v>
      </c>
      <c r="M73" s="114">
        <v>0</v>
      </c>
      <c r="N73" s="114">
        <v>691.87</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149.63999999999999</v>
      </c>
      <c r="D74" s="114">
        <v>0</v>
      </c>
      <c r="E74" s="114">
        <v>0</v>
      </c>
      <c r="F74" s="114">
        <v>0</v>
      </c>
      <c r="G74" s="114">
        <v>0</v>
      </c>
      <c r="H74" s="114">
        <v>0</v>
      </c>
      <c r="I74" s="114">
        <v>0</v>
      </c>
      <c r="J74" s="114">
        <v>0</v>
      </c>
      <c r="K74" s="114">
        <v>0</v>
      </c>
      <c r="L74" s="114">
        <v>0</v>
      </c>
      <c r="M74" s="114">
        <v>0</v>
      </c>
      <c r="N74" s="114">
        <v>149.63999999999999</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315.52999999999997</v>
      </c>
      <c r="D75" s="114">
        <v>0</v>
      </c>
      <c r="E75" s="114">
        <v>0</v>
      </c>
      <c r="F75" s="114">
        <v>0</v>
      </c>
      <c r="G75" s="114">
        <v>0</v>
      </c>
      <c r="H75" s="114">
        <v>0</v>
      </c>
      <c r="I75" s="114">
        <v>0</v>
      </c>
      <c r="J75" s="114">
        <v>0</v>
      </c>
      <c r="K75" s="114">
        <v>0</v>
      </c>
      <c r="L75" s="114">
        <v>0</v>
      </c>
      <c r="M75" s="114">
        <v>0</v>
      </c>
      <c r="N75" s="114">
        <v>315.52999999999997</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130.38999999999999</v>
      </c>
      <c r="D76" s="114">
        <v>0</v>
      </c>
      <c r="E76" s="114">
        <v>0</v>
      </c>
      <c r="F76" s="114">
        <v>0</v>
      </c>
      <c r="G76" s="114">
        <v>0</v>
      </c>
      <c r="H76" s="114">
        <v>0</v>
      </c>
      <c r="I76" s="114">
        <v>0</v>
      </c>
      <c r="J76" s="114">
        <v>0</v>
      </c>
      <c r="K76" s="114">
        <v>0</v>
      </c>
      <c r="L76" s="114">
        <v>0</v>
      </c>
      <c r="M76" s="114">
        <v>0</v>
      </c>
      <c r="N76" s="114">
        <v>130.38999999999999</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6.77</v>
      </c>
      <c r="D77" s="114">
        <v>0</v>
      </c>
      <c r="E77" s="114">
        <v>0.04</v>
      </c>
      <c r="F77" s="114">
        <v>0</v>
      </c>
      <c r="G77" s="114">
        <v>2.77</v>
      </c>
      <c r="H77" s="114">
        <v>3.09</v>
      </c>
      <c r="I77" s="114">
        <v>0</v>
      </c>
      <c r="J77" s="114">
        <v>3.09</v>
      </c>
      <c r="K77" s="114">
        <v>0</v>
      </c>
      <c r="L77" s="114">
        <v>0</v>
      </c>
      <c r="M77" s="114">
        <v>0.87</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2.41</v>
      </c>
      <c r="D78" s="114">
        <v>0</v>
      </c>
      <c r="E78" s="114">
        <v>0</v>
      </c>
      <c r="F78" s="114">
        <v>0</v>
      </c>
      <c r="G78" s="114">
        <v>0</v>
      </c>
      <c r="H78" s="114">
        <v>2.4</v>
      </c>
      <c r="I78" s="114">
        <v>0</v>
      </c>
      <c r="J78" s="114">
        <v>2.4</v>
      </c>
      <c r="K78" s="114">
        <v>0</v>
      </c>
      <c r="L78" s="114">
        <v>0</v>
      </c>
      <c r="M78" s="114">
        <v>0</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53.42</v>
      </c>
      <c r="D79" s="114">
        <v>0.63</v>
      </c>
      <c r="E79" s="114">
        <v>24.73</v>
      </c>
      <c r="F79" s="114">
        <v>1.17</v>
      </c>
      <c r="G79" s="114">
        <v>0.75</v>
      </c>
      <c r="H79" s="114">
        <v>0</v>
      </c>
      <c r="I79" s="114">
        <v>0</v>
      </c>
      <c r="J79" s="114">
        <v>0</v>
      </c>
      <c r="K79" s="114">
        <v>0</v>
      </c>
      <c r="L79" s="114">
        <v>9.44</v>
      </c>
      <c r="M79" s="114">
        <v>16.71</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251.61</v>
      </c>
      <c r="D80" s="114">
        <v>52.87</v>
      </c>
      <c r="E80" s="114">
        <v>19.59</v>
      </c>
      <c r="F80" s="114">
        <v>4.38</v>
      </c>
      <c r="G80" s="114">
        <v>5.23</v>
      </c>
      <c r="H80" s="114">
        <v>2.2599999999999998</v>
      </c>
      <c r="I80" s="114">
        <v>0.15</v>
      </c>
      <c r="J80" s="114">
        <v>2.11</v>
      </c>
      <c r="K80" s="114">
        <v>11.59</v>
      </c>
      <c r="L80" s="114">
        <v>17.29</v>
      </c>
      <c r="M80" s="114">
        <v>53.91</v>
      </c>
      <c r="N80" s="114">
        <v>84.5</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3.84</v>
      </c>
      <c r="D81" s="114">
        <v>0.91</v>
      </c>
      <c r="E81" s="114">
        <v>0</v>
      </c>
      <c r="F81" s="114">
        <v>2.04</v>
      </c>
      <c r="G81" s="114">
        <v>0.15</v>
      </c>
      <c r="H81" s="114">
        <v>0</v>
      </c>
      <c r="I81" s="114">
        <v>0</v>
      </c>
      <c r="J81" s="114">
        <v>0</v>
      </c>
      <c r="K81" s="114">
        <v>0.62</v>
      </c>
      <c r="L81" s="114">
        <v>0.04</v>
      </c>
      <c r="M81" s="114">
        <v>0.08</v>
      </c>
      <c r="N81" s="114">
        <v>0</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1996.62</v>
      </c>
      <c r="D82" s="115">
        <v>52.58</v>
      </c>
      <c r="E82" s="115">
        <v>44.36</v>
      </c>
      <c r="F82" s="115">
        <v>3.51</v>
      </c>
      <c r="G82" s="115">
        <v>8.59</v>
      </c>
      <c r="H82" s="115">
        <v>7.75</v>
      </c>
      <c r="I82" s="115">
        <v>0.15</v>
      </c>
      <c r="J82" s="115">
        <v>7.61</v>
      </c>
      <c r="K82" s="115">
        <v>10.97</v>
      </c>
      <c r="L82" s="115">
        <v>26.69</v>
      </c>
      <c r="M82" s="115">
        <v>71.41</v>
      </c>
      <c r="N82" s="115">
        <v>1770.75</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477.65</v>
      </c>
      <c r="D83" s="114">
        <v>0</v>
      </c>
      <c r="E83" s="114">
        <v>3.6</v>
      </c>
      <c r="F83" s="114">
        <v>94.57</v>
      </c>
      <c r="G83" s="114">
        <v>0.5</v>
      </c>
      <c r="H83" s="114">
        <v>2.36</v>
      </c>
      <c r="I83" s="114">
        <v>0</v>
      </c>
      <c r="J83" s="114">
        <v>2.36</v>
      </c>
      <c r="K83" s="114">
        <v>14.04</v>
      </c>
      <c r="L83" s="114">
        <v>94.84</v>
      </c>
      <c r="M83" s="114">
        <v>173.37</v>
      </c>
      <c r="N83" s="114">
        <v>94.36</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63.9</v>
      </c>
      <c r="D85" s="114">
        <v>12.44</v>
      </c>
      <c r="E85" s="114">
        <v>0.25</v>
      </c>
      <c r="F85" s="114">
        <v>7.05</v>
      </c>
      <c r="G85" s="114">
        <v>4.5199999999999996</v>
      </c>
      <c r="H85" s="114">
        <v>0</v>
      </c>
      <c r="I85" s="114">
        <v>0</v>
      </c>
      <c r="J85" s="114">
        <v>0</v>
      </c>
      <c r="K85" s="114">
        <v>26.08</v>
      </c>
      <c r="L85" s="114">
        <v>8.26</v>
      </c>
      <c r="M85" s="114">
        <v>5.31</v>
      </c>
      <c r="N85" s="114">
        <v>0</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2.71</v>
      </c>
      <c r="D86" s="114">
        <v>0</v>
      </c>
      <c r="E86" s="114">
        <v>0</v>
      </c>
      <c r="F86" s="114">
        <v>0</v>
      </c>
      <c r="G86" s="114">
        <v>0</v>
      </c>
      <c r="H86" s="114">
        <v>0</v>
      </c>
      <c r="I86" s="114">
        <v>0</v>
      </c>
      <c r="J86" s="114">
        <v>0</v>
      </c>
      <c r="K86" s="114">
        <v>0</v>
      </c>
      <c r="L86" s="114">
        <v>2.71</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538.83000000000004</v>
      </c>
      <c r="D87" s="115">
        <v>12.44</v>
      </c>
      <c r="E87" s="115">
        <v>3.85</v>
      </c>
      <c r="F87" s="115">
        <v>101.62</v>
      </c>
      <c r="G87" s="115">
        <v>5.0199999999999996</v>
      </c>
      <c r="H87" s="115">
        <v>2.36</v>
      </c>
      <c r="I87" s="115">
        <v>0</v>
      </c>
      <c r="J87" s="115">
        <v>2.36</v>
      </c>
      <c r="K87" s="115">
        <v>40.119999999999997</v>
      </c>
      <c r="L87" s="115">
        <v>100.38</v>
      </c>
      <c r="M87" s="115">
        <v>178.68</v>
      </c>
      <c r="N87" s="115">
        <v>94.36</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2535.46</v>
      </c>
      <c r="D88" s="115">
        <v>65.03</v>
      </c>
      <c r="E88" s="115">
        <v>48.2</v>
      </c>
      <c r="F88" s="115">
        <v>105.13</v>
      </c>
      <c r="G88" s="115">
        <v>13.61</v>
      </c>
      <c r="H88" s="115">
        <v>10.119999999999999</v>
      </c>
      <c r="I88" s="115">
        <v>0.15</v>
      </c>
      <c r="J88" s="115">
        <v>9.9700000000000006</v>
      </c>
      <c r="K88" s="115">
        <v>51.09</v>
      </c>
      <c r="L88" s="115">
        <v>127.07</v>
      </c>
      <c r="M88" s="115">
        <v>250.09</v>
      </c>
      <c r="N88" s="115">
        <v>1865.11</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226.65</v>
      </c>
      <c r="D89" s="115">
        <v>-278.35000000000002</v>
      </c>
      <c r="E89" s="115">
        <v>-166.28</v>
      </c>
      <c r="F89" s="115">
        <v>-157.02000000000001</v>
      </c>
      <c r="G89" s="115">
        <v>-76.39</v>
      </c>
      <c r="H89" s="115">
        <v>-134.78</v>
      </c>
      <c r="I89" s="115">
        <v>-3.51</v>
      </c>
      <c r="J89" s="115">
        <v>-131.27000000000001</v>
      </c>
      <c r="K89" s="115">
        <v>-31.39</v>
      </c>
      <c r="L89" s="115">
        <v>-97.48</v>
      </c>
      <c r="M89" s="115">
        <v>-212.15</v>
      </c>
      <c r="N89" s="115">
        <v>1380.49</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349.37</v>
      </c>
      <c r="D90" s="116">
        <v>-283.83999999999997</v>
      </c>
      <c r="E90" s="116">
        <v>-167.28</v>
      </c>
      <c r="F90" s="116">
        <v>-79.239999999999995</v>
      </c>
      <c r="G90" s="116">
        <v>-78.38</v>
      </c>
      <c r="H90" s="116">
        <v>-134.78</v>
      </c>
      <c r="I90" s="116">
        <v>-3.51</v>
      </c>
      <c r="J90" s="116">
        <v>-131.27000000000001</v>
      </c>
      <c r="K90" s="116">
        <v>-33.700000000000003</v>
      </c>
      <c r="L90" s="116">
        <v>-55.04</v>
      </c>
      <c r="M90" s="116">
        <v>-105.09</v>
      </c>
      <c r="N90" s="116">
        <v>1286.71</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0</v>
      </c>
      <c r="D91" s="114">
        <v>0</v>
      </c>
      <c r="E91" s="114">
        <v>0</v>
      </c>
      <c r="F91" s="114">
        <v>0</v>
      </c>
      <c r="G91" s="114">
        <v>0</v>
      </c>
      <c r="H91" s="114">
        <v>0</v>
      </c>
      <c r="I91" s="114">
        <v>0</v>
      </c>
      <c r="J91" s="114">
        <v>0</v>
      </c>
      <c r="K91" s="114">
        <v>0</v>
      </c>
      <c r="L91" s="114">
        <v>0</v>
      </c>
      <c r="M91" s="114">
        <v>0</v>
      </c>
      <c r="N91" s="114">
        <v>0</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77.209999999999994</v>
      </c>
      <c r="D92" s="114">
        <v>0</v>
      </c>
      <c r="E92" s="114">
        <v>0</v>
      </c>
      <c r="F92" s="114">
        <v>0</v>
      </c>
      <c r="G92" s="114">
        <v>0</v>
      </c>
      <c r="H92" s="114">
        <v>0</v>
      </c>
      <c r="I92" s="114">
        <v>0</v>
      </c>
      <c r="J92" s="114">
        <v>0</v>
      </c>
      <c r="K92" s="114">
        <v>0</v>
      </c>
      <c r="L92" s="114">
        <v>0</v>
      </c>
      <c r="M92" s="114">
        <v>0</v>
      </c>
      <c r="N92" s="114">
        <v>77.209999999999994</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615</v>
      </c>
      <c r="B1" s="219"/>
      <c r="C1" s="220" t="str">
        <f>"Auszahlungen und Einzahlungen der kreisfreien und großen
kreisangehörigen Städte "&amp;Deckblatt!A7&amp;" nach Produktbereichen"</f>
        <v>Auszahlungen und Einzahlungen der kreisfreien und großen
kreisangehörigen Städte 2021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2021 nach Produktbereichen</v>
      </c>
      <c r="I1" s="220"/>
      <c r="J1" s="220"/>
      <c r="K1" s="220"/>
      <c r="L1" s="220"/>
      <c r="M1" s="220"/>
      <c r="N1" s="221"/>
    </row>
    <row r="2" spans="1:14" s="74" customFormat="1" ht="15" customHeight="1">
      <c r="A2" s="218" t="s">
        <v>621</v>
      </c>
      <c r="B2" s="219"/>
      <c r="C2" s="220" t="s">
        <v>70</v>
      </c>
      <c r="D2" s="220"/>
      <c r="E2" s="220"/>
      <c r="F2" s="220"/>
      <c r="G2" s="221"/>
      <c r="H2" s="222" t="s">
        <v>70</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45" customHeight="1">
      <c r="A17" s="206"/>
      <c r="B17" s="207"/>
      <c r="C17" s="260"/>
      <c r="D17" s="157">
        <v>11</v>
      </c>
      <c r="E17" s="157">
        <v>12</v>
      </c>
      <c r="F17" s="157" t="s">
        <v>109</v>
      </c>
      <c r="G17" s="158" t="s">
        <v>110</v>
      </c>
      <c r="H17" s="159">
        <v>3</v>
      </c>
      <c r="I17" s="157" t="s">
        <v>113</v>
      </c>
      <c r="J17" s="157">
        <v>36</v>
      </c>
      <c r="K17" s="157">
        <v>4</v>
      </c>
      <c r="L17" s="157" t="s">
        <v>114</v>
      </c>
      <c r="M17" s="157" t="s">
        <v>123</v>
      </c>
      <c r="N17" s="153">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35932</v>
      </c>
      <c r="D20" s="111">
        <v>18204</v>
      </c>
      <c r="E20" s="111">
        <v>7787</v>
      </c>
      <c r="F20" s="111">
        <v>517</v>
      </c>
      <c r="G20" s="111">
        <v>2686</v>
      </c>
      <c r="H20" s="111">
        <v>492</v>
      </c>
      <c r="I20" s="111">
        <v>464</v>
      </c>
      <c r="J20" s="111">
        <v>28</v>
      </c>
      <c r="K20" s="111">
        <v>132</v>
      </c>
      <c r="L20" s="111">
        <v>3311</v>
      </c>
      <c r="M20" s="111">
        <v>2804</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13309</v>
      </c>
      <c r="D21" s="111">
        <v>3416</v>
      </c>
      <c r="E21" s="111">
        <v>941</v>
      </c>
      <c r="F21" s="111">
        <v>2204</v>
      </c>
      <c r="G21" s="111">
        <v>912</v>
      </c>
      <c r="H21" s="111">
        <v>157</v>
      </c>
      <c r="I21" s="111">
        <v>62</v>
      </c>
      <c r="J21" s="111">
        <v>95</v>
      </c>
      <c r="K21" s="111">
        <v>758</v>
      </c>
      <c r="L21" s="111">
        <v>3975</v>
      </c>
      <c r="M21" s="111">
        <v>947</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0</v>
      </c>
      <c r="D22" s="111">
        <v>0</v>
      </c>
      <c r="E22" s="111">
        <v>0</v>
      </c>
      <c r="F22" s="111">
        <v>0</v>
      </c>
      <c r="G22" s="111">
        <v>0</v>
      </c>
      <c r="H22" s="111">
        <v>0</v>
      </c>
      <c r="I22" s="111">
        <v>0</v>
      </c>
      <c r="J22" s="111">
        <v>0</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121</v>
      </c>
      <c r="D23" s="111">
        <v>0</v>
      </c>
      <c r="E23" s="111">
        <v>0</v>
      </c>
      <c r="F23" s="111">
        <v>2</v>
      </c>
      <c r="G23" s="111">
        <v>0</v>
      </c>
      <c r="H23" s="111">
        <v>0</v>
      </c>
      <c r="I23" s="111">
        <v>0</v>
      </c>
      <c r="J23" s="111">
        <v>0</v>
      </c>
      <c r="K23" s="111">
        <v>0</v>
      </c>
      <c r="L23" s="111">
        <v>4</v>
      </c>
      <c r="M23" s="111">
        <v>0</v>
      </c>
      <c r="N23" s="111">
        <v>116</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61958</v>
      </c>
      <c r="D24" s="111">
        <v>1255</v>
      </c>
      <c r="E24" s="111">
        <v>695</v>
      </c>
      <c r="F24" s="111">
        <v>1112</v>
      </c>
      <c r="G24" s="111">
        <v>14276</v>
      </c>
      <c r="H24" s="111">
        <v>8660</v>
      </c>
      <c r="I24" s="111">
        <v>130</v>
      </c>
      <c r="J24" s="111">
        <v>8531</v>
      </c>
      <c r="K24" s="111">
        <v>422</v>
      </c>
      <c r="L24" s="111">
        <v>2092</v>
      </c>
      <c r="M24" s="111">
        <v>2911</v>
      </c>
      <c r="N24" s="111">
        <v>30535</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3169</v>
      </c>
      <c r="D25" s="111">
        <v>1</v>
      </c>
      <c r="E25" s="111">
        <v>43</v>
      </c>
      <c r="F25" s="111">
        <v>2279</v>
      </c>
      <c r="G25" s="111">
        <v>7</v>
      </c>
      <c r="H25" s="111">
        <v>0</v>
      </c>
      <c r="I25" s="111">
        <v>0</v>
      </c>
      <c r="J25" s="111">
        <v>0</v>
      </c>
      <c r="K25" s="111">
        <v>0</v>
      </c>
      <c r="L25" s="111">
        <v>833</v>
      </c>
      <c r="M25" s="111">
        <v>6</v>
      </c>
      <c r="N25" s="111">
        <v>0</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108152</v>
      </c>
      <c r="D26" s="113">
        <v>22874</v>
      </c>
      <c r="E26" s="113">
        <v>9380</v>
      </c>
      <c r="F26" s="113">
        <v>1555</v>
      </c>
      <c r="G26" s="113">
        <v>17867</v>
      </c>
      <c r="H26" s="113">
        <v>9309</v>
      </c>
      <c r="I26" s="113">
        <v>656</v>
      </c>
      <c r="J26" s="113">
        <v>8653</v>
      </c>
      <c r="K26" s="113">
        <v>1311</v>
      </c>
      <c r="L26" s="113">
        <v>8548</v>
      </c>
      <c r="M26" s="113">
        <v>6656</v>
      </c>
      <c r="N26" s="113">
        <v>30651</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23158</v>
      </c>
      <c r="D27" s="111">
        <v>1483</v>
      </c>
      <c r="E27" s="111">
        <v>209</v>
      </c>
      <c r="F27" s="111">
        <v>631</v>
      </c>
      <c r="G27" s="111">
        <v>370</v>
      </c>
      <c r="H27" s="111">
        <v>0</v>
      </c>
      <c r="I27" s="111">
        <v>0</v>
      </c>
      <c r="J27" s="111">
        <v>0</v>
      </c>
      <c r="K27" s="111">
        <v>10</v>
      </c>
      <c r="L27" s="111">
        <v>8921</v>
      </c>
      <c r="M27" s="111">
        <v>11535</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17804</v>
      </c>
      <c r="D28" s="111">
        <v>292</v>
      </c>
      <c r="E28" s="111">
        <v>0</v>
      </c>
      <c r="F28" s="111">
        <v>176</v>
      </c>
      <c r="G28" s="111">
        <v>304</v>
      </c>
      <c r="H28" s="111">
        <v>0</v>
      </c>
      <c r="I28" s="111">
        <v>0</v>
      </c>
      <c r="J28" s="111">
        <v>0</v>
      </c>
      <c r="K28" s="111">
        <v>1</v>
      </c>
      <c r="L28" s="111">
        <v>6383</v>
      </c>
      <c r="M28" s="111">
        <v>10648</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692</v>
      </c>
      <c r="D30" s="111">
        <v>0</v>
      </c>
      <c r="E30" s="111">
        <v>0</v>
      </c>
      <c r="F30" s="111">
        <v>52</v>
      </c>
      <c r="G30" s="111">
        <v>0</v>
      </c>
      <c r="H30" s="111">
        <v>50</v>
      </c>
      <c r="I30" s="111">
        <v>0</v>
      </c>
      <c r="J30" s="111">
        <v>50</v>
      </c>
      <c r="K30" s="111">
        <v>0</v>
      </c>
      <c r="L30" s="111">
        <v>0</v>
      </c>
      <c r="M30" s="111">
        <v>590</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0</v>
      </c>
      <c r="D31" s="111">
        <v>0</v>
      </c>
      <c r="E31" s="111">
        <v>0</v>
      </c>
      <c r="F31" s="111">
        <v>0</v>
      </c>
      <c r="G31" s="111">
        <v>0</v>
      </c>
      <c r="H31" s="111">
        <v>0</v>
      </c>
      <c r="I31" s="111">
        <v>0</v>
      </c>
      <c r="J31" s="111">
        <v>0</v>
      </c>
      <c r="K31" s="111">
        <v>0</v>
      </c>
      <c r="L31" s="111">
        <v>0</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23850</v>
      </c>
      <c r="D32" s="113">
        <v>1483</v>
      </c>
      <c r="E32" s="113">
        <v>209</v>
      </c>
      <c r="F32" s="113">
        <v>683</v>
      </c>
      <c r="G32" s="113">
        <v>370</v>
      </c>
      <c r="H32" s="113">
        <v>50</v>
      </c>
      <c r="I32" s="113">
        <v>0</v>
      </c>
      <c r="J32" s="113">
        <v>50</v>
      </c>
      <c r="K32" s="113">
        <v>10</v>
      </c>
      <c r="L32" s="113">
        <v>8921</v>
      </c>
      <c r="M32" s="113">
        <v>12124</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132002</v>
      </c>
      <c r="D33" s="113">
        <v>24357</v>
      </c>
      <c r="E33" s="113">
        <v>9589</v>
      </c>
      <c r="F33" s="113">
        <v>2238</v>
      </c>
      <c r="G33" s="113">
        <v>18237</v>
      </c>
      <c r="H33" s="113">
        <v>9359</v>
      </c>
      <c r="I33" s="113">
        <v>656</v>
      </c>
      <c r="J33" s="113">
        <v>8703</v>
      </c>
      <c r="K33" s="113">
        <v>1320</v>
      </c>
      <c r="L33" s="113">
        <v>17469</v>
      </c>
      <c r="M33" s="113">
        <v>18780</v>
      </c>
      <c r="N33" s="113">
        <v>30651</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53572</v>
      </c>
      <c r="D34" s="111">
        <v>0</v>
      </c>
      <c r="E34" s="111">
        <v>0</v>
      </c>
      <c r="F34" s="111">
        <v>0</v>
      </c>
      <c r="G34" s="111">
        <v>0</v>
      </c>
      <c r="H34" s="111">
        <v>0</v>
      </c>
      <c r="I34" s="111">
        <v>0</v>
      </c>
      <c r="J34" s="111">
        <v>0</v>
      </c>
      <c r="K34" s="111">
        <v>0</v>
      </c>
      <c r="L34" s="111">
        <v>0</v>
      </c>
      <c r="M34" s="111">
        <v>0</v>
      </c>
      <c r="N34" s="111">
        <v>53572</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17968</v>
      </c>
      <c r="D35" s="111">
        <v>0</v>
      </c>
      <c r="E35" s="111">
        <v>0</v>
      </c>
      <c r="F35" s="111">
        <v>0</v>
      </c>
      <c r="G35" s="111">
        <v>0</v>
      </c>
      <c r="H35" s="111">
        <v>0</v>
      </c>
      <c r="I35" s="111">
        <v>0</v>
      </c>
      <c r="J35" s="111">
        <v>0</v>
      </c>
      <c r="K35" s="111">
        <v>0</v>
      </c>
      <c r="L35" s="111">
        <v>0</v>
      </c>
      <c r="M35" s="111">
        <v>0</v>
      </c>
      <c r="N35" s="111">
        <v>17968</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23874</v>
      </c>
      <c r="D36" s="111">
        <v>0</v>
      </c>
      <c r="E36" s="111">
        <v>0</v>
      </c>
      <c r="F36" s="111">
        <v>0</v>
      </c>
      <c r="G36" s="111">
        <v>0</v>
      </c>
      <c r="H36" s="111">
        <v>0</v>
      </c>
      <c r="I36" s="111">
        <v>0</v>
      </c>
      <c r="J36" s="111">
        <v>0</v>
      </c>
      <c r="K36" s="111">
        <v>0</v>
      </c>
      <c r="L36" s="111">
        <v>0</v>
      </c>
      <c r="M36" s="111">
        <v>0</v>
      </c>
      <c r="N36" s="111">
        <v>23874</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5272</v>
      </c>
      <c r="D37" s="111">
        <v>0</v>
      </c>
      <c r="E37" s="111">
        <v>0</v>
      </c>
      <c r="F37" s="111">
        <v>0</v>
      </c>
      <c r="G37" s="111">
        <v>0</v>
      </c>
      <c r="H37" s="111">
        <v>0</v>
      </c>
      <c r="I37" s="111">
        <v>0</v>
      </c>
      <c r="J37" s="111">
        <v>0</v>
      </c>
      <c r="K37" s="111">
        <v>0</v>
      </c>
      <c r="L37" s="111">
        <v>0</v>
      </c>
      <c r="M37" s="111">
        <v>0</v>
      </c>
      <c r="N37" s="111">
        <v>5272</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25310</v>
      </c>
      <c r="D38" s="111">
        <v>0</v>
      </c>
      <c r="E38" s="111">
        <v>0</v>
      </c>
      <c r="F38" s="111">
        <v>0</v>
      </c>
      <c r="G38" s="111">
        <v>0</v>
      </c>
      <c r="H38" s="111">
        <v>0</v>
      </c>
      <c r="I38" s="111">
        <v>0</v>
      </c>
      <c r="J38" s="111">
        <v>0</v>
      </c>
      <c r="K38" s="111">
        <v>0</v>
      </c>
      <c r="L38" s="111">
        <v>0</v>
      </c>
      <c r="M38" s="111">
        <v>0</v>
      </c>
      <c r="N38" s="111">
        <v>25310</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4047</v>
      </c>
      <c r="D39" s="111">
        <v>0</v>
      </c>
      <c r="E39" s="111">
        <v>0</v>
      </c>
      <c r="F39" s="111">
        <v>0</v>
      </c>
      <c r="G39" s="111">
        <v>0</v>
      </c>
      <c r="H39" s="111">
        <v>0</v>
      </c>
      <c r="I39" s="111">
        <v>0</v>
      </c>
      <c r="J39" s="111">
        <v>0</v>
      </c>
      <c r="K39" s="111">
        <v>0</v>
      </c>
      <c r="L39" s="111">
        <v>0</v>
      </c>
      <c r="M39" s="111">
        <v>0</v>
      </c>
      <c r="N39" s="111">
        <v>4047</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10547</v>
      </c>
      <c r="D40" s="111">
        <v>6</v>
      </c>
      <c r="E40" s="111">
        <v>0</v>
      </c>
      <c r="F40" s="111">
        <v>7</v>
      </c>
      <c r="G40" s="111">
        <v>10297</v>
      </c>
      <c r="H40" s="111">
        <v>0</v>
      </c>
      <c r="I40" s="111">
        <v>0</v>
      </c>
      <c r="J40" s="111">
        <v>0</v>
      </c>
      <c r="K40" s="111">
        <v>0</v>
      </c>
      <c r="L40" s="111">
        <v>25</v>
      </c>
      <c r="M40" s="111">
        <v>211</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181</v>
      </c>
      <c r="D41" s="111">
        <v>3</v>
      </c>
      <c r="E41" s="111">
        <v>0</v>
      </c>
      <c r="F41" s="111">
        <v>1</v>
      </c>
      <c r="G41" s="111">
        <v>62</v>
      </c>
      <c r="H41" s="111">
        <v>0</v>
      </c>
      <c r="I41" s="111">
        <v>0</v>
      </c>
      <c r="J41" s="111">
        <v>0</v>
      </c>
      <c r="K41" s="111">
        <v>0</v>
      </c>
      <c r="L41" s="111">
        <v>0</v>
      </c>
      <c r="M41" s="111">
        <v>115</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5600</v>
      </c>
      <c r="D42" s="111">
        <v>17</v>
      </c>
      <c r="E42" s="111">
        <v>1161</v>
      </c>
      <c r="F42" s="111">
        <v>1</v>
      </c>
      <c r="G42" s="111">
        <v>352</v>
      </c>
      <c r="H42" s="111">
        <v>7</v>
      </c>
      <c r="I42" s="111">
        <v>1</v>
      </c>
      <c r="J42" s="111">
        <v>6</v>
      </c>
      <c r="K42" s="111">
        <v>57</v>
      </c>
      <c r="L42" s="111">
        <v>2462</v>
      </c>
      <c r="M42" s="111">
        <v>1543</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17092</v>
      </c>
      <c r="D43" s="111">
        <v>3417</v>
      </c>
      <c r="E43" s="111">
        <v>907</v>
      </c>
      <c r="F43" s="111">
        <v>2888</v>
      </c>
      <c r="G43" s="111">
        <v>116</v>
      </c>
      <c r="H43" s="111">
        <v>111</v>
      </c>
      <c r="I43" s="111">
        <v>2</v>
      </c>
      <c r="J43" s="111">
        <v>108</v>
      </c>
      <c r="K43" s="111">
        <v>354</v>
      </c>
      <c r="L43" s="111">
        <v>1304</v>
      </c>
      <c r="M43" s="111">
        <v>4071</v>
      </c>
      <c r="N43" s="111">
        <v>3925</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3169</v>
      </c>
      <c r="D44" s="111">
        <v>1</v>
      </c>
      <c r="E44" s="111">
        <v>43</v>
      </c>
      <c r="F44" s="111">
        <v>2279</v>
      </c>
      <c r="G44" s="111">
        <v>7</v>
      </c>
      <c r="H44" s="111">
        <v>0</v>
      </c>
      <c r="I44" s="111">
        <v>0</v>
      </c>
      <c r="J44" s="111">
        <v>0</v>
      </c>
      <c r="K44" s="111">
        <v>0</v>
      </c>
      <c r="L44" s="111">
        <v>833</v>
      </c>
      <c r="M44" s="111">
        <v>6</v>
      </c>
      <c r="N44" s="111">
        <v>0</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113179</v>
      </c>
      <c r="D45" s="113">
        <v>3442</v>
      </c>
      <c r="E45" s="113">
        <v>2024</v>
      </c>
      <c r="F45" s="113">
        <v>618</v>
      </c>
      <c r="G45" s="113">
        <v>10820</v>
      </c>
      <c r="H45" s="113">
        <v>118</v>
      </c>
      <c r="I45" s="113">
        <v>3</v>
      </c>
      <c r="J45" s="113">
        <v>115</v>
      </c>
      <c r="K45" s="113">
        <v>411</v>
      </c>
      <c r="L45" s="113">
        <v>2959</v>
      </c>
      <c r="M45" s="113">
        <v>5933</v>
      </c>
      <c r="N45" s="113">
        <v>86854</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11512</v>
      </c>
      <c r="D46" s="111">
        <v>0</v>
      </c>
      <c r="E46" s="111">
        <v>214</v>
      </c>
      <c r="F46" s="111">
        <v>320</v>
      </c>
      <c r="G46" s="111">
        <v>8</v>
      </c>
      <c r="H46" s="111">
        <v>0</v>
      </c>
      <c r="I46" s="111">
        <v>0</v>
      </c>
      <c r="J46" s="111">
        <v>0</v>
      </c>
      <c r="K46" s="111">
        <v>0</v>
      </c>
      <c r="L46" s="111">
        <v>654</v>
      </c>
      <c r="M46" s="111">
        <v>5926</v>
      </c>
      <c r="N46" s="111">
        <v>4390</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5025</v>
      </c>
      <c r="D48" s="111">
        <v>145</v>
      </c>
      <c r="E48" s="111">
        <v>0</v>
      </c>
      <c r="F48" s="111">
        <v>1822</v>
      </c>
      <c r="G48" s="111">
        <v>45</v>
      </c>
      <c r="H48" s="111">
        <v>0</v>
      </c>
      <c r="I48" s="111">
        <v>0</v>
      </c>
      <c r="J48" s="111">
        <v>0</v>
      </c>
      <c r="K48" s="111">
        <v>0</v>
      </c>
      <c r="L48" s="111">
        <v>3008</v>
      </c>
      <c r="M48" s="111">
        <v>3</v>
      </c>
      <c r="N48" s="111">
        <v>1</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0</v>
      </c>
      <c r="D49" s="111">
        <v>0</v>
      </c>
      <c r="E49" s="111">
        <v>0</v>
      </c>
      <c r="F49" s="111">
        <v>0</v>
      </c>
      <c r="G49" s="111">
        <v>0</v>
      </c>
      <c r="H49" s="111">
        <v>0</v>
      </c>
      <c r="I49" s="111">
        <v>0</v>
      </c>
      <c r="J49" s="111">
        <v>0</v>
      </c>
      <c r="K49" s="111">
        <v>0</v>
      </c>
      <c r="L49" s="111">
        <v>0</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16537</v>
      </c>
      <c r="D50" s="113">
        <v>145</v>
      </c>
      <c r="E50" s="113">
        <v>214</v>
      </c>
      <c r="F50" s="113">
        <v>2142</v>
      </c>
      <c r="G50" s="113">
        <v>53</v>
      </c>
      <c r="H50" s="113">
        <v>0</v>
      </c>
      <c r="I50" s="113">
        <v>0</v>
      </c>
      <c r="J50" s="113">
        <v>0</v>
      </c>
      <c r="K50" s="113">
        <v>0</v>
      </c>
      <c r="L50" s="113">
        <v>3662</v>
      </c>
      <c r="M50" s="113">
        <v>5929</v>
      </c>
      <c r="N50" s="113">
        <v>4392</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129717</v>
      </c>
      <c r="D51" s="113">
        <v>3588</v>
      </c>
      <c r="E51" s="113">
        <v>2238</v>
      </c>
      <c r="F51" s="113">
        <v>2760</v>
      </c>
      <c r="G51" s="113">
        <v>10872</v>
      </c>
      <c r="H51" s="113">
        <v>118</v>
      </c>
      <c r="I51" s="113">
        <v>3</v>
      </c>
      <c r="J51" s="113">
        <v>115</v>
      </c>
      <c r="K51" s="113">
        <v>412</v>
      </c>
      <c r="L51" s="113">
        <v>6621</v>
      </c>
      <c r="M51" s="113">
        <v>11862</v>
      </c>
      <c r="N51" s="113">
        <v>91245</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-2285</v>
      </c>
      <c r="D52" s="113">
        <v>-20769</v>
      </c>
      <c r="E52" s="113">
        <v>-7352</v>
      </c>
      <c r="F52" s="113">
        <v>522</v>
      </c>
      <c r="G52" s="113">
        <v>-7365</v>
      </c>
      <c r="H52" s="113">
        <v>-9241</v>
      </c>
      <c r="I52" s="113">
        <v>-653</v>
      </c>
      <c r="J52" s="113">
        <v>-8588</v>
      </c>
      <c r="K52" s="113">
        <v>-909</v>
      </c>
      <c r="L52" s="113">
        <v>-10848</v>
      </c>
      <c r="M52" s="113">
        <v>-6918</v>
      </c>
      <c r="N52" s="113">
        <v>60594</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5028</v>
      </c>
      <c r="D53" s="112">
        <v>-19432</v>
      </c>
      <c r="E53" s="112">
        <v>-7356</v>
      </c>
      <c r="F53" s="112">
        <v>-937</v>
      </c>
      <c r="G53" s="112">
        <v>-7048</v>
      </c>
      <c r="H53" s="112">
        <v>-9191</v>
      </c>
      <c r="I53" s="112">
        <v>-653</v>
      </c>
      <c r="J53" s="112">
        <v>-8538</v>
      </c>
      <c r="K53" s="112">
        <v>-899</v>
      </c>
      <c r="L53" s="112">
        <v>-5590</v>
      </c>
      <c r="M53" s="112">
        <v>-722</v>
      </c>
      <c r="N53" s="112">
        <v>56202</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0</v>
      </c>
      <c r="D54" s="111">
        <v>0</v>
      </c>
      <c r="E54" s="111">
        <v>0</v>
      </c>
      <c r="F54" s="111">
        <v>0</v>
      </c>
      <c r="G54" s="111">
        <v>0</v>
      </c>
      <c r="H54" s="111">
        <v>0</v>
      </c>
      <c r="I54" s="111">
        <v>0</v>
      </c>
      <c r="J54" s="111">
        <v>0</v>
      </c>
      <c r="K54" s="111">
        <v>0</v>
      </c>
      <c r="L54" s="111">
        <v>0</v>
      </c>
      <c r="M54" s="111">
        <v>0</v>
      </c>
      <c r="N54" s="111">
        <v>0</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2496</v>
      </c>
      <c r="D55" s="111">
        <v>0</v>
      </c>
      <c r="E55" s="111">
        <v>0</v>
      </c>
      <c r="F55" s="111">
        <v>127</v>
      </c>
      <c r="G55" s="111">
        <v>4</v>
      </c>
      <c r="H55" s="111">
        <v>0</v>
      </c>
      <c r="I55" s="111">
        <v>0</v>
      </c>
      <c r="J55" s="111">
        <v>0</v>
      </c>
      <c r="K55" s="111">
        <v>0</v>
      </c>
      <c r="L55" s="111">
        <v>187</v>
      </c>
      <c r="M55" s="111">
        <v>0</v>
      </c>
      <c r="N55" s="111">
        <v>2178</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607.1</v>
      </c>
      <c r="D57" s="114">
        <v>307.58</v>
      </c>
      <c r="E57" s="114">
        <v>131.57</v>
      </c>
      <c r="F57" s="114">
        <v>8.73</v>
      </c>
      <c r="G57" s="114">
        <v>45.38</v>
      </c>
      <c r="H57" s="114">
        <v>8.31</v>
      </c>
      <c r="I57" s="114">
        <v>7.84</v>
      </c>
      <c r="J57" s="114">
        <v>0.47</v>
      </c>
      <c r="K57" s="114">
        <v>2.2200000000000002</v>
      </c>
      <c r="L57" s="114">
        <v>55.93</v>
      </c>
      <c r="M57" s="114">
        <v>47.38</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224.88</v>
      </c>
      <c r="D58" s="114">
        <v>57.72</v>
      </c>
      <c r="E58" s="114">
        <v>15.9</v>
      </c>
      <c r="F58" s="114">
        <v>37.229999999999997</v>
      </c>
      <c r="G58" s="114">
        <v>15.42</v>
      </c>
      <c r="H58" s="114">
        <v>2.65</v>
      </c>
      <c r="I58" s="114">
        <v>1.05</v>
      </c>
      <c r="J58" s="114">
        <v>1.6</v>
      </c>
      <c r="K58" s="114">
        <v>12.8</v>
      </c>
      <c r="L58" s="114">
        <v>67.16</v>
      </c>
      <c r="M58" s="114">
        <v>16</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0</v>
      </c>
      <c r="D59" s="114">
        <v>0</v>
      </c>
      <c r="E59" s="114">
        <v>0</v>
      </c>
      <c r="F59" s="114">
        <v>0</v>
      </c>
      <c r="G59" s="114">
        <v>0</v>
      </c>
      <c r="H59" s="114">
        <v>0</v>
      </c>
      <c r="I59" s="114">
        <v>0</v>
      </c>
      <c r="J59" s="114">
        <v>0</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2.0499999999999998</v>
      </c>
      <c r="D60" s="114">
        <v>0</v>
      </c>
      <c r="E60" s="114">
        <v>0</v>
      </c>
      <c r="F60" s="114">
        <v>0.03</v>
      </c>
      <c r="G60" s="114">
        <v>0</v>
      </c>
      <c r="H60" s="114">
        <v>0</v>
      </c>
      <c r="I60" s="114">
        <v>0</v>
      </c>
      <c r="J60" s="114">
        <v>0</v>
      </c>
      <c r="K60" s="114">
        <v>0</v>
      </c>
      <c r="L60" s="114">
        <v>0.06</v>
      </c>
      <c r="M60" s="114">
        <v>0</v>
      </c>
      <c r="N60" s="114">
        <v>1.96</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1046.8399999999999</v>
      </c>
      <c r="D61" s="114">
        <v>21.2</v>
      </c>
      <c r="E61" s="114">
        <v>11.73</v>
      </c>
      <c r="F61" s="114">
        <v>18.79</v>
      </c>
      <c r="G61" s="114">
        <v>241.21</v>
      </c>
      <c r="H61" s="114">
        <v>146.32</v>
      </c>
      <c r="I61" s="114">
        <v>2.19</v>
      </c>
      <c r="J61" s="114">
        <v>144.13</v>
      </c>
      <c r="K61" s="114">
        <v>7.12</v>
      </c>
      <c r="L61" s="114">
        <v>35.340000000000003</v>
      </c>
      <c r="M61" s="114">
        <v>49.18</v>
      </c>
      <c r="N61" s="114">
        <v>515.91999999999996</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53.55</v>
      </c>
      <c r="D62" s="114">
        <v>0.02</v>
      </c>
      <c r="E62" s="114">
        <v>0.73</v>
      </c>
      <c r="F62" s="114">
        <v>38.51</v>
      </c>
      <c r="G62" s="114">
        <v>0.11</v>
      </c>
      <c r="H62" s="114">
        <v>0</v>
      </c>
      <c r="I62" s="114">
        <v>0</v>
      </c>
      <c r="J62" s="114">
        <v>0</v>
      </c>
      <c r="K62" s="114">
        <v>0</v>
      </c>
      <c r="L62" s="114">
        <v>14.07</v>
      </c>
      <c r="M62" s="114">
        <v>0.11</v>
      </c>
      <c r="N62" s="114">
        <v>0</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1827.32</v>
      </c>
      <c r="D63" s="115">
        <v>386.48</v>
      </c>
      <c r="E63" s="115">
        <v>158.47999999999999</v>
      </c>
      <c r="F63" s="115">
        <v>26.27</v>
      </c>
      <c r="G63" s="115">
        <v>301.89</v>
      </c>
      <c r="H63" s="115">
        <v>157.29</v>
      </c>
      <c r="I63" s="115">
        <v>11.08</v>
      </c>
      <c r="J63" s="115">
        <v>146.19999999999999</v>
      </c>
      <c r="K63" s="115">
        <v>22.15</v>
      </c>
      <c r="L63" s="115">
        <v>144.43</v>
      </c>
      <c r="M63" s="115">
        <v>112.45</v>
      </c>
      <c r="N63" s="115">
        <v>517.88</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391.28</v>
      </c>
      <c r="D64" s="114">
        <v>25.05</v>
      </c>
      <c r="E64" s="114">
        <v>3.54</v>
      </c>
      <c r="F64" s="114">
        <v>10.67</v>
      </c>
      <c r="G64" s="114">
        <v>6.25</v>
      </c>
      <c r="H64" s="114">
        <v>0</v>
      </c>
      <c r="I64" s="114">
        <v>0</v>
      </c>
      <c r="J64" s="114">
        <v>0</v>
      </c>
      <c r="K64" s="114">
        <v>0.16</v>
      </c>
      <c r="L64" s="114">
        <v>150.72</v>
      </c>
      <c r="M64" s="114">
        <v>194.89</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300.81</v>
      </c>
      <c r="D65" s="114">
        <v>4.93</v>
      </c>
      <c r="E65" s="114">
        <v>0</v>
      </c>
      <c r="F65" s="114">
        <v>2.97</v>
      </c>
      <c r="G65" s="114">
        <v>5.13</v>
      </c>
      <c r="H65" s="114">
        <v>0</v>
      </c>
      <c r="I65" s="114">
        <v>0</v>
      </c>
      <c r="J65" s="114">
        <v>0</v>
      </c>
      <c r="K65" s="114">
        <v>0.02</v>
      </c>
      <c r="L65" s="114">
        <v>107.84</v>
      </c>
      <c r="M65" s="114">
        <v>179.91</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11.69</v>
      </c>
      <c r="D67" s="114">
        <v>0</v>
      </c>
      <c r="E67" s="114">
        <v>0</v>
      </c>
      <c r="F67" s="114">
        <v>0.88</v>
      </c>
      <c r="G67" s="114">
        <v>0</v>
      </c>
      <c r="H67" s="114">
        <v>0.84</v>
      </c>
      <c r="I67" s="114">
        <v>0</v>
      </c>
      <c r="J67" s="114">
        <v>0.84</v>
      </c>
      <c r="K67" s="114">
        <v>0</v>
      </c>
      <c r="L67" s="114">
        <v>0</v>
      </c>
      <c r="M67" s="114">
        <v>9.9700000000000006</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0</v>
      </c>
      <c r="D68" s="114">
        <v>0</v>
      </c>
      <c r="E68" s="114">
        <v>0</v>
      </c>
      <c r="F68" s="114">
        <v>0</v>
      </c>
      <c r="G68" s="114">
        <v>0</v>
      </c>
      <c r="H68" s="114">
        <v>0</v>
      </c>
      <c r="I68" s="114">
        <v>0</v>
      </c>
      <c r="J68" s="114">
        <v>0</v>
      </c>
      <c r="K68" s="114">
        <v>0</v>
      </c>
      <c r="L68" s="114">
        <v>0</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402.96</v>
      </c>
      <c r="D69" s="115">
        <v>25.05</v>
      </c>
      <c r="E69" s="115">
        <v>3.54</v>
      </c>
      <c r="F69" s="115">
        <v>11.54</v>
      </c>
      <c r="G69" s="115">
        <v>6.25</v>
      </c>
      <c r="H69" s="115">
        <v>0.84</v>
      </c>
      <c r="I69" s="115">
        <v>0</v>
      </c>
      <c r="J69" s="115">
        <v>0.84</v>
      </c>
      <c r="K69" s="115">
        <v>0.16</v>
      </c>
      <c r="L69" s="115">
        <v>150.72</v>
      </c>
      <c r="M69" s="115">
        <v>204.85</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2230.29</v>
      </c>
      <c r="D70" s="115">
        <v>411.53</v>
      </c>
      <c r="E70" s="115">
        <v>162.02000000000001</v>
      </c>
      <c r="F70" s="115">
        <v>37.82</v>
      </c>
      <c r="G70" s="115">
        <v>308.14</v>
      </c>
      <c r="H70" s="115">
        <v>158.13</v>
      </c>
      <c r="I70" s="115">
        <v>11.08</v>
      </c>
      <c r="J70" s="115">
        <v>147.05000000000001</v>
      </c>
      <c r="K70" s="115">
        <v>22.31</v>
      </c>
      <c r="L70" s="115">
        <v>295.16000000000003</v>
      </c>
      <c r="M70" s="115">
        <v>317.31</v>
      </c>
      <c r="N70" s="115">
        <v>517.88</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905.14</v>
      </c>
      <c r="D71" s="114">
        <v>0</v>
      </c>
      <c r="E71" s="114">
        <v>0</v>
      </c>
      <c r="F71" s="114">
        <v>0</v>
      </c>
      <c r="G71" s="114">
        <v>0</v>
      </c>
      <c r="H71" s="114">
        <v>0</v>
      </c>
      <c r="I71" s="114">
        <v>0</v>
      </c>
      <c r="J71" s="114">
        <v>0</v>
      </c>
      <c r="K71" s="114">
        <v>0</v>
      </c>
      <c r="L71" s="114">
        <v>0</v>
      </c>
      <c r="M71" s="114">
        <v>0</v>
      </c>
      <c r="N71" s="114">
        <v>905.14</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303.58999999999997</v>
      </c>
      <c r="D72" s="114">
        <v>0</v>
      </c>
      <c r="E72" s="114">
        <v>0</v>
      </c>
      <c r="F72" s="114">
        <v>0</v>
      </c>
      <c r="G72" s="114">
        <v>0</v>
      </c>
      <c r="H72" s="114">
        <v>0</v>
      </c>
      <c r="I72" s="114">
        <v>0</v>
      </c>
      <c r="J72" s="114">
        <v>0</v>
      </c>
      <c r="K72" s="114">
        <v>0</v>
      </c>
      <c r="L72" s="114">
        <v>0</v>
      </c>
      <c r="M72" s="114">
        <v>0</v>
      </c>
      <c r="N72" s="114">
        <v>303.58999999999997</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403.37</v>
      </c>
      <c r="D73" s="114">
        <v>0</v>
      </c>
      <c r="E73" s="114">
        <v>0</v>
      </c>
      <c r="F73" s="114">
        <v>0</v>
      </c>
      <c r="G73" s="114">
        <v>0</v>
      </c>
      <c r="H73" s="114">
        <v>0</v>
      </c>
      <c r="I73" s="114">
        <v>0</v>
      </c>
      <c r="J73" s="114">
        <v>0</v>
      </c>
      <c r="K73" s="114">
        <v>0</v>
      </c>
      <c r="L73" s="114">
        <v>0</v>
      </c>
      <c r="M73" s="114">
        <v>0</v>
      </c>
      <c r="N73" s="114">
        <v>403.37</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89.08</v>
      </c>
      <c r="D74" s="114">
        <v>0</v>
      </c>
      <c r="E74" s="114">
        <v>0</v>
      </c>
      <c r="F74" s="114">
        <v>0</v>
      </c>
      <c r="G74" s="114">
        <v>0</v>
      </c>
      <c r="H74" s="114">
        <v>0</v>
      </c>
      <c r="I74" s="114">
        <v>0</v>
      </c>
      <c r="J74" s="114">
        <v>0</v>
      </c>
      <c r="K74" s="114">
        <v>0</v>
      </c>
      <c r="L74" s="114">
        <v>0</v>
      </c>
      <c r="M74" s="114">
        <v>0</v>
      </c>
      <c r="N74" s="114">
        <v>89.08</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427.63</v>
      </c>
      <c r="D75" s="114">
        <v>0</v>
      </c>
      <c r="E75" s="114">
        <v>0</v>
      </c>
      <c r="F75" s="114">
        <v>0</v>
      </c>
      <c r="G75" s="114">
        <v>0</v>
      </c>
      <c r="H75" s="114">
        <v>0</v>
      </c>
      <c r="I75" s="114">
        <v>0</v>
      </c>
      <c r="J75" s="114">
        <v>0</v>
      </c>
      <c r="K75" s="114">
        <v>0</v>
      </c>
      <c r="L75" s="114">
        <v>0</v>
      </c>
      <c r="M75" s="114">
        <v>0</v>
      </c>
      <c r="N75" s="114">
        <v>427.63</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68.38</v>
      </c>
      <c r="D76" s="114">
        <v>0</v>
      </c>
      <c r="E76" s="114">
        <v>0</v>
      </c>
      <c r="F76" s="114">
        <v>0</v>
      </c>
      <c r="G76" s="114">
        <v>0</v>
      </c>
      <c r="H76" s="114">
        <v>0</v>
      </c>
      <c r="I76" s="114">
        <v>0</v>
      </c>
      <c r="J76" s="114">
        <v>0</v>
      </c>
      <c r="K76" s="114">
        <v>0</v>
      </c>
      <c r="L76" s="114">
        <v>0</v>
      </c>
      <c r="M76" s="114">
        <v>0</v>
      </c>
      <c r="N76" s="114">
        <v>68.38</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178.19</v>
      </c>
      <c r="D77" s="114">
        <v>0.1</v>
      </c>
      <c r="E77" s="114">
        <v>0</v>
      </c>
      <c r="F77" s="114">
        <v>0.12</v>
      </c>
      <c r="G77" s="114">
        <v>173.98</v>
      </c>
      <c r="H77" s="114">
        <v>0</v>
      </c>
      <c r="I77" s="114">
        <v>0</v>
      </c>
      <c r="J77" s="114">
        <v>0</v>
      </c>
      <c r="K77" s="114">
        <v>0</v>
      </c>
      <c r="L77" s="114">
        <v>0.42</v>
      </c>
      <c r="M77" s="114">
        <v>3.57</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3.06</v>
      </c>
      <c r="D78" s="114">
        <v>0.06</v>
      </c>
      <c r="E78" s="114">
        <v>0</v>
      </c>
      <c r="F78" s="114">
        <v>0.01</v>
      </c>
      <c r="G78" s="114">
        <v>1.04</v>
      </c>
      <c r="H78" s="114">
        <v>0</v>
      </c>
      <c r="I78" s="114">
        <v>0</v>
      </c>
      <c r="J78" s="114">
        <v>0</v>
      </c>
      <c r="K78" s="114">
        <v>0</v>
      </c>
      <c r="L78" s="114">
        <v>0</v>
      </c>
      <c r="M78" s="114">
        <v>1.95</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94.62</v>
      </c>
      <c r="D79" s="114">
        <v>0.28999999999999998</v>
      </c>
      <c r="E79" s="114">
        <v>19.61</v>
      </c>
      <c r="F79" s="114">
        <v>0.01</v>
      </c>
      <c r="G79" s="114">
        <v>5.95</v>
      </c>
      <c r="H79" s="114">
        <v>0.12</v>
      </c>
      <c r="I79" s="114">
        <v>0.01</v>
      </c>
      <c r="J79" s="114">
        <v>0.11</v>
      </c>
      <c r="K79" s="114">
        <v>0.97</v>
      </c>
      <c r="L79" s="114">
        <v>41.6</v>
      </c>
      <c r="M79" s="114">
        <v>26.07</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288.79000000000002</v>
      </c>
      <c r="D80" s="114">
        <v>57.73</v>
      </c>
      <c r="E80" s="114">
        <v>15.32</v>
      </c>
      <c r="F80" s="114">
        <v>48.8</v>
      </c>
      <c r="G80" s="114">
        <v>1.95</v>
      </c>
      <c r="H80" s="114">
        <v>1.87</v>
      </c>
      <c r="I80" s="114">
        <v>0.04</v>
      </c>
      <c r="J80" s="114">
        <v>1.83</v>
      </c>
      <c r="K80" s="114">
        <v>5.98</v>
      </c>
      <c r="L80" s="114">
        <v>22.03</v>
      </c>
      <c r="M80" s="114">
        <v>68.78</v>
      </c>
      <c r="N80" s="114">
        <v>66.319999999999993</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53.55</v>
      </c>
      <c r="D81" s="114">
        <v>0.02</v>
      </c>
      <c r="E81" s="114">
        <v>0.73</v>
      </c>
      <c r="F81" s="114">
        <v>38.51</v>
      </c>
      <c r="G81" s="114">
        <v>0.11</v>
      </c>
      <c r="H81" s="114">
        <v>0</v>
      </c>
      <c r="I81" s="114">
        <v>0</v>
      </c>
      <c r="J81" s="114">
        <v>0</v>
      </c>
      <c r="K81" s="114">
        <v>0</v>
      </c>
      <c r="L81" s="114">
        <v>14.07</v>
      </c>
      <c r="M81" s="114">
        <v>0.11</v>
      </c>
      <c r="N81" s="114">
        <v>0</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1912.27</v>
      </c>
      <c r="D82" s="115">
        <v>58.16</v>
      </c>
      <c r="E82" s="115">
        <v>34.200000000000003</v>
      </c>
      <c r="F82" s="115">
        <v>10.44</v>
      </c>
      <c r="G82" s="115">
        <v>182.81</v>
      </c>
      <c r="H82" s="115">
        <v>2</v>
      </c>
      <c r="I82" s="115">
        <v>0.06</v>
      </c>
      <c r="J82" s="115">
        <v>1.94</v>
      </c>
      <c r="K82" s="115">
        <v>6.95</v>
      </c>
      <c r="L82" s="115">
        <v>49.99</v>
      </c>
      <c r="M82" s="115">
        <v>100.25</v>
      </c>
      <c r="N82" s="115">
        <v>1467.47</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194.51</v>
      </c>
      <c r="D83" s="114">
        <v>0</v>
      </c>
      <c r="E83" s="114">
        <v>3.61</v>
      </c>
      <c r="F83" s="114">
        <v>5.4</v>
      </c>
      <c r="G83" s="114">
        <v>0.14000000000000001</v>
      </c>
      <c r="H83" s="114">
        <v>0</v>
      </c>
      <c r="I83" s="114">
        <v>0</v>
      </c>
      <c r="J83" s="114">
        <v>0</v>
      </c>
      <c r="K83" s="114">
        <v>0</v>
      </c>
      <c r="L83" s="114">
        <v>11.05</v>
      </c>
      <c r="M83" s="114">
        <v>100.13</v>
      </c>
      <c r="N83" s="114">
        <v>74.180000000000007</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84.9</v>
      </c>
      <c r="D85" s="114">
        <v>2.46</v>
      </c>
      <c r="E85" s="114">
        <v>0</v>
      </c>
      <c r="F85" s="114">
        <v>30.79</v>
      </c>
      <c r="G85" s="114">
        <v>0.75</v>
      </c>
      <c r="H85" s="114">
        <v>0</v>
      </c>
      <c r="I85" s="114">
        <v>0</v>
      </c>
      <c r="J85" s="114">
        <v>0</v>
      </c>
      <c r="K85" s="114">
        <v>0.01</v>
      </c>
      <c r="L85" s="114">
        <v>50.82</v>
      </c>
      <c r="M85" s="114">
        <v>0.04</v>
      </c>
      <c r="N85" s="114">
        <v>0.02</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0</v>
      </c>
      <c r="D86" s="114">
        <v>0</v>
      </c>
      <c r="E86" s="114">
        <v>0</v>
      </c>
      <c r="F86" s="114">
        <v>0</v>
      </c>
      <c r="G86" s="114">
        <v>0</v>
      </c>
      <c r="H86" s="114">
        <v>0</v>
      </c>
      <c r="I86" s="114">
        <v>0</v>
      </c>
      <c r="J86" s="114">
        <v>0</v>
      </c>
      <c r="K86" s="114">
        <v>0</v>
      </c>
      <c r="L86" s="114">
        <v>0</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279.41000000000003</v>
      </c>
      <c r="D87" s="115">
        <v>2.46</v>
      </c>
      <c r="E87" s="115">
        <v>3.61</v>
      </c>
      <c r="F87" s="115">
        <v>36.200000000000003</v>
      </c>
      <c r="G87" s="115">
        <v>0.89</v>
      </c>
      <c r="H87" s="115">
        <v>0</v>
      </c>
      <c r="I87" s="115">
        <v>0</v>
      </c>
      <c r="J87" s="115">
        <v>0</v>
      </c>
      <c r="K87" s="115">
        <v>0.01</v>
      </c>
      <c r="L87" s="115">
        <v>61.87</v>
      </c>
      <c r="M87" s="115">
        <v>100.18</v>
      </c>
      <c r="N87" s="115">
        <v>74.2</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2191.6799999999998</v>
      </c>
      <c r="D88" s="115">
        <v>60.62</v>
      </c>
      <c r="E88" s="115">
        <v>37.81</v>
      </c>
      <c r="F88" s="115">
        <v>46.64</v>
      </c>
      <c r="G88" s="115">
        <v>183.7</v>
      </c>
      <c r="H88" s="115">
        <v>2</v>
      </c>
      <c r="I88" s="115">
        <v>0.06</v>
      </c>
      <c r="J88" s="115">
        <v>1.94</v>
      </c>
      <c r="K88" s="115">
        <v>6.96</v>
      </c>
      <c r="L88" s="115">
        <v>111.87</v>
      </c>
      <c r="M88" s="115">
        <v>200.43</v>
      </c>
      <c r="N88" s="115">
        <v>1541.67</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-38.61</v>
      </c>
      <c r="D89" s="115">
        <v>-350.91</v>
      </c>
      <c r="E89" s="115">
        <v>-124.21</v>
      </c>
      <c r="F89" s="115">
        <v>8.82</v>
      </c>
      <c r="G89" s="115">
        <v>-124.44</v>
      </c>
      <c r="H89" s="115">
        <v>-156.13</v>
      </c>
      <c r="I89" s="115">
        <v>-11.03</v>
      </c>
      <c r="J89" s="115">
        <v>-145.1</v>
      </c>
      <c r="K89" s="115">
        <v>-15.35</v>
      </c>
      <c r="L89" s="115">
        <v>-183.29</v>
      </c>
      <c r="M89" s="115">
        <v>-116.88</v>
      </c>
      <c r="N89" s="115">
        <v>1023.79</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84.95</v>
      </c>
      <c r="D90" s="116">
        <v>-328.32</v>
      </c>
      <c r="E90" s="116">
        <v>-124.28</v>
      </c>
      <c r="F90" s="116">
        <v>-15.83</v>
      </c>
      <c r="G90" s="116">
        <v>-119.08</v>
      </c>
      <c r="H90" s="116">
        <v>-155.29</v>
      </c>
      <c r="I90" s="116">
        <v>-11.03</v>
      </c>
      <c r="J90" s="116">
        <v>-144.26</v>
      </c>
      <c r="K90" s="116">
        <v>-15.2</v>
      </c>
      <c r="L90" s="116">
        <v>-94.44</v>
      </c>
      <c r="M90" s="116">
        <v>-12.2</v>
      </c>
      <c r="N90" s="116">
        <v>949.59</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0</v>
      </c>
      <c r="D91" s="114">
        <v>0</v>
      </c>
      <c r="E91" s="114">
        <v>0</v>
      </c>
      <c r="F91" s="114">
        <v>0</v>
      </c>
      <c r="G91" s="114">
        <v>0</v>
      </c>
      <c r="H91" s="114">
        <v>0</v>
      </c>
      <c r="I91" s="114">
        <v>0</v>
      </c>
      <c r="J91" s="114">
        <v>0</v>
      </c>
      <c r="K91" s="114">
        <v>0</v>
      </c>
      <c r="L91" s="114">
        <v>0</v>
      </c>
      <c r="M91" s="114">
        <v>0</v>
      </c>
      <c r="N91" s="114">
        <v>0</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42.18</v>
      </c>
      <c r="D92" s="114">
        <v>0</v>
      </c>
      <c r="E92" s="114">
        <v>0</v>
      </c>
      <c r="F92" s="114">
        <v>2.15</v>
      </c>
      <c r="G92" s="114">
        <v>7.0000000000000007E-2</v>
      </c>
      <c r="H92" s="114">
        <v>0</v>
      </c>
      <c r="I92" s="114">
        <v>0</v>
      </c>
      <c r="J92" s="114">
        <v>0</v>
      </c>
      <c r="K92" s="114">
        <v>0</v>
      </c>
      <c r="L92" s="114">
        <v>3.17</v>
      </c>
      <c r="M92" s="114">
        <v>0</v>
      </c>
      <c r="N92" s="114">
        <v>36.79</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622</v>
      </c>
      <c r="B1" s="219"/>
      <c r="C1" s="220" t="str">
        <f>"Auszahlungen und Einzahlungen der Kreisverwaltungen "&amp;Deckblatt!A7&amp;" 
nach Produktbereichen"</f>
        <v>Auszahlungen und Einzahlungen der Kreisverwaltungen 2021 
nach Produktbereichen</v>
      </c>
      <c r="D1" s="220"/>
      <c r="E1" s="220"/>
      <c r="F1" s="220"/>
      <c r="G1" s="221"/>
      <c r="H1" s="222" t="str">
        <f>"Auszahlungen und Einzahlungen der Kreisverwaltungen "&amp;Deckblatt!A7&amp;" 
nach Produktbereichen"</f>
        <v>Auszahlungen und Einzahlungen der Kreisverwaltungen 2021 
nach Produktbereichen</v>
      </c>
      <c r="I1" s="220"/>
      <c r="J1" s="220"/>
      <c r="K1" s="220"/>
      <c r="L1" s="220"/>
      <c r="M1" s="220"/>
      <c r="N1" s="221"/>
    </row>
    <row r="2" spans="1:14" s="74" customFormat="1" ht="15" customHeight="1">
      <c r="A2" s="218" t="s">
        <v>623</v>
      </c>
      <c r="B2" s="219"/>
      <c r="C2" s="220" t="s">
        <v>71</v>
      </c>
      <c r="D2" s="220"/>
      <c r="E2" s="220"/>
      <c r="F2" s="220"/>
      <c r="G2" s="221"/>
      <c r="H2" s="222" t="s">
        <v>71</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45" customHeight="1">
      <c r="A17" s="206"/>
      <c r="B17" s="207"/>
      <c r="C17" s="260"/>
      <c r="D17" s="157">
        <v>11</v>
      </c>
      <c r="E17" s="157">
        <v>12</v>
      </c>
      <c r="F17" s="157" t="s">
        <v>109</v>
      </c>
      <c r="G17" s="158" t="s">
        <v>110</v>
      </c>
      <c r="H17" s="159">
        <v>3</v>
      </c>
      <c r="I17" s="157" t="s">
        <v>113</v>
      </c>
      <c r="J17" s="157">
        <v>36</v>
      </c>
      <c r="K17" s="157">
        <v>4</v>
      </c>
      <c r="L17" s="157" t="s">
        <v>114</v>
      </c>
      <c r="M17" s="157" t="s">
        <v>123</v>
      </c>
      <c r="N17" s="153">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79080</v>
      </c>
      <c r="D20" s="111">
        <v>20138</v>
      </c>
      <c r="E20" s="111">
        <v>11402</v>
      </c>
      <c r="F20" s="111">
        <v>5434</v>
      </c>
      <c r="G20" s="111">
        <v>4043</v>
      </c>
      <c r="H20" s="111">
        <v>16505</v>
      </c>
      <c r="I20" s="111">
        <v>7678</v>
      </c>
      <c r="J20" s="111">
        <v>8827</v>
      </c>
      <c r="K20" s="111">
        <v>7041</v>
      </c>
      <c r="L20" s="111">
        <v>10139</v>
      </c>
      <c r="M20" s="111">
        <v>4377</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61476</v>
      </c>
      <c r="D21" s="111">
        <v>11650</v>
      </c>
      <c r="E21" s="111">
        <v>3978</v>
      </c>
      <c r="F21" s="111">
        <v>29071</v>
      </c>
      <c r="G21" s="111">
        <v>1591</v>
      </c>
      <c r="H21" s="111">
        <v>6708</v>
      </c>
      <c r="I21" s="111">
        <v>6454</v>
      </c>
      <c r="J21" s="111">
        <v>254</v>
      </c>
      <c r="K21" s="111">
        <v>466</v>
      </c>
      <c r="L21" s="111">
        <v>7379</v>
      </c>
      <c r="M21" s="111">
        <v>633</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205540</v>
      </c>
      <c r="D22" s="111">
        <v>0</v>
      </c>
      <c r="E22" s="111">
        <v>0</v>
      </c>
      <c r="F22" s="111">
        <v>0</v>
      </c>
      <c r="G22" s="111">
        <v>0</v>
      </c>
      <c r="H22" s="111">
        <v>205540</v>
      </c>
      <c r="I22" s="111">
        <v>170295</v>
      </c>
      <c r="J22" s="111">
        <v>35245</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1859</v>
      </c>
      <c r="D23" s="111">
        <v>0</v>
      </c>
      <c r="E23" s="111">
        <v>0</v>
      </c>
      <c r="F23" s="111">
        <v>0</v>
      </c>
      <c r="G23" s="111">
        <v>0</v>
      </c>
      <c r="H23" s="111">
        <v>0</v>
      </c>
      <c r="I23" s="111">
        <v>0</v>
      </c>
      <c r="J23" s="111">
        <v>0</v>
      </c>
      <c r="K23" s="111">
        <v>0</v>
      </c>
      <c r="L23" s="111">
        <v>0</v>
      </c>
      <c r="M23" s="111">
        <v>0</v>
      </c>
      <c r="N23" s="111">
        <v>1859</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178027</v>
      </c>
      <c r="D24" s="111">
        <v>2173</v>
      </c>
      <c r="E24" s="111">
        <v>1732</v>
      </c>
      <c r="F24" s="111">
        <v>5524</v>
      </c>
      <c r="G24" s="111">
        <v>3501</v>
      </c>
      <c r="H24" s="111">
        <v>124811</v>
      </c>
      <c r="I24" s="111">
        <v>7538</v>
      </c>
      <c r="J24" s="111">
        <v>117274</v>
      </c>
      <c r="K24" s="111">
        <v>5202</v>
      </c>
      <c r="L24" s="111">
        <v>7092</v>
      </c>
      <c r="M24" s="111">
        <v>27845</v>
      </c>
      <c r="N24" s="111">
        <v>146</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163186</v>
      </c>
      <c r="D25" s="111">
        <v>21</v>
      </c>
      <c r="E25" s="111">
        <v>152</v>
      </c>
      <c r="F25" s="111">
        <v>2038</v>
      </c>
      <c r="G25" s="111">
        <v>78</v>
      </c>
      <c r="H25" s="111">
        <v>34265</v>
      </c>
      <c r="I25" s="111">
        <v>214</v>
      </c>
      <c r="J25" s="111">
        <v>34051</v>
      </c>
      <c r="K25" s="111">
        <v>0</v>
      </c>
      <c r="L25" s="111">
        <v>54</v>
      </c>
      <c r="M25" s="111">
        <v>14</v>
      </c>
      <c r="N25" s="111">
        <v>126563</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362796</v>
      </c>
      <c r="D26" s="113">
        <v>33940</v>
      </c>
      <c r="E26" s="113">
        <v>16961</v>
      </c>
      <c r="F26" s="113">
        <v>37990</v>
      </c>
      <c r="G26" s="113">
        <v>9057</v>
      </c>
      <c r="H26" s="113">
        <v>319299</v>
      </c>
      <c r="I26" s="113">
        <v>191752</v>
      </c>
      <c r="J26" s="113">
        <v>127548</v>
      </c>
      <c r="K26" s="113">
        <v>12710</v>
      </c>
      <c r="L26" s="113">
        <v>24556</v>
      </c>
      <c r="M26" s="113">
        <v>32841</v>
      </c>
      <c r="N26" s="113">
        <v>-124559</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61589</v>
      </c>
      <c r="D27" s="111">
        <v>1662</v>
      </c>
      <c r="E27" s="111">
        <v>3628</v>
      </c>
      <c r="F27" s="111">
        <v>5272</v>
      </c>
      <c r="G27" s="111">
        <v>39</v>
      </c>
      <c r="H27" s="111">
        <v>2756</v>
      </c>
      <c r="I27" s="111">
        <v>0</v>
      </c>
      <c r="J27" s="111">
        <v>2756</v>
      </c>
      <c r="K27" s="111">
        <v>0</v>
      </c>
      <c r="L27" s="111">
        <v>7398</v>
      </c>
      <c r="M27" s="111">
        <v>40835</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13583</v>
      </c>
      <c r="D28" s="111">
        <v>1584</v>
      </c>
      <c r="E28" s="111">
        <v>2910</v>
      </c>
      <c r="F28" s="111">
        <v>4922</v>
      </c>
      <c r="G28" s="111">
        <v>11</v>
      </c>
      <c r="H28" s="111">
        <v>0</v>
      </c>
      <c r="I28" s="111">
        <v>0</v>
      </c>
      <c r="J28" s="111">
        <v>0</v>
      </c>
      <c r="K28" s="111">
        <v>0</v>
      </c>
      <c r="L28" s="111">
        <v>4148</v>
      </c>
      <c r="M28" s="111">
        <v>9</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3124</v>
      </c>
      <c r="D30" s="111">
        <v>0</v>
      </c>
      <c r="E30" s="111">
        <v>2764</v>
      </c>
      <c r="F30" s="111">
        <v>56</v>
      </c>
      <c r="G30" s="111">
        <v>0</v>
      </c>
      <c r="H30" s="111">
        <v>130</v>
      </c>
      <c r="I30" s="111">
        <v>0</v>
      </c>
      <c r="J30" s="111">
        <v>130</v>
      </c>
      <c r="K30" s="111">
        <v>154</v>
      </c>
      <c r="L30" s="111">
        <v>20</v>
      </c>
      <c r="M30" s="111">
        <v>0</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16</v>
      </c>
      <c r="D31" s="111">
        <v>0</v>
      </c>
      <c r="E31" s="111">
        <v>0</v>
      </c>
      <c r="F31" s="111">
        <v>0</v>
      </c>
      <c r="G31" s="111">
        <v>10</v>
      </c>
      <c r="H31" s="111">
        <v>0</v>
      </c>
      <c r="I31" s="111">
        <v>0</v>
      </c>
      <c r="J31" s="111">
        <v>0</v>
      </c>
      <c r="K31" s="111">
        <v>0</v>
      </c>
      <c r="L31" s="111">
        <v>7</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64697</v>
      </c>
      <c r="D32" s="113">
        <v>1662</v>
      </c>
      <c r="E32" s="113">
        <v>6392</v>
      </c>
      <c r="F32" s="113">
        <v>5328</v>
      </c>
      <c r="G32" s="113">
        <v>30</v>
      </c>
      <c r="H32" s="113">
        <v>2886</v>
      </c>
      <c r="I32" s="113">
        <v>0</v>
      </c>
      <c r="J32" s="113">
        <v>2886</v>
      </c>
      <c r="K32" s="113">
        <v>154</v>
      </c>
      <c r="L32" s="113">
        <v>7411</v>
      </c>
      <c r="M32" s="113">
        <v>40835</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427492</v>
      </c>
      <c r="D33" s="113">
        <v>35602</v>
      </c>
      <c r="E33" s="113">
        <v>23352</v>
      </c>
      <c r="F33" s="113">
        <v>43319</v>
      </c>
      <c r="G33" s="113">
        <v>9087</v>
      </c>
      <c r="H33" s="113">
        <v>322185</v>
      </c>
      <c r="I33" s="113">
        <v>191752</v>
      </c>
      <c r="J33" s="113">
        <v>130433</v>
      </c>
      <c r="K33" s="113">
        <v>12864</v>
      </c>
      <c r="L33" s="113">
        <v>31967</v>
      </c>
      <c r="M33" s="113">
        <v>73676</v>
      </c>
      <c r="N33" s="113">
        <v>-124559</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0</v>
      </c>
      <c r="D34" s="111">
        <v>0</v>
      </c>
      <c r="E34" s="111">
        <v>0</v>
      </c>
      <c r="F34" s="111">
        <v>0</v>
      </c>
      <c r="G34" s="111">
        <v>0</v>
      </c>
      <c r="H34" s="111">
        <v>0</v>
      </c>
      <c r="I34" s="111">
        <v>0</v>
      </c>
      <c r="J34" s="111">
        <v>0</v>
      </c>
      <c r="K34" s="111">
        <v>0</v>
      </c>
      <c r="L34" s="111">
        <v>0</v>
      </c>
      <c r="M34" s="111">
        <v>0</v>
      </c>
      <c r="N34" s="111">
        <v>0</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0</v>
      </c>
      <c r="D35" s="111">
        <v>0</v>
      </c>
      <c r="E35" s="111">
        <v>0</v>
      </c>
      <c r="F35" s="111">
        <v>0</v>
      </c>
      <c r="G35" s="111">
        <v>0</v>
      </c>
      <c r="H35" s="111">
        <v>0</v>
      </c>
      <c r="I35" s="111">
        <v>0</v>
      </c>
      <c r="J35" s="111">
        <v>0</v>
      </c>
      <c r="K35" s="111">
        <v>0</v>
      </c>
      <c r="L35" s="111">
        <v>0</v>
      </c>
      <c r="M35" s="111">
        <v>0</v>
      </c>
      <c r="N35" s="111">
        <v>0</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0</v>
      </c>
      <c r="D36" s="111">
        <v>0</v>
      </c>
      <c r="E36" s="111">
        <v>0</v>
      </c>
      <c r="F36" s="111">
        <v>0</v>
      </c>
      <c r="G36" s="111">
        <v>0</v>
      </c>
      <c r="H36" s="111">
        <v>0</v>
      </c>
      <c r="I36" s="111">
        <v>0</v>
      </c>
      <c r="J36" s="111">
        <v>0</v>
      </c>
      <c r="K36" s="111">
        <v>0</v>
      </c>
      <c r="L36" s="111">
        <v>0</v>
      </c>
      <c r="M36" s="111">
        <v>0</v>
      </c>
      <c r="N36" s="111">
        <v>0</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0</v>
      </c>
      <c r="D37" s="111">
        <v>0</v>
      </c>
      <c r="E37" s="111">
        <v>0</v>
      </c>
      <c r="F37" s="111">
        <v>0</v>
      </c>
      <c r="G37" s="111">
        <v>0</v>
      </c>
      <c r="H37" s="111">
        <v>0</v>
      </c>
      <c r="I37" s="111">
        <v>0</v>
      </c>
      <c r="J37" s="111">
        <v>0</v>
      </c>
      <c r="K37" s="111">
        <v>0</v>
      </c>
      <c r="L37" s="111">
        <v>0</v>
      </c>
      <c r="M37" s="111">
        <v>0</v>
      </c>
      <c r="N37" s="111">
        <v>0</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64522</v>
      </c>
      <c r="D38" s="111">
        <v>0</v>
      </c>
      <c r="E38" s="111">
        <v>0</v>
      </c>
      <c r="F38" s="111">
        <v>0</v>
      </c>
      <c r="G38" s="111">
        <v>0</v>
      </c>
      <c r="H38" s="111">
        <v>0</v>
      </c>
      <c r="I38" s="111">
        <v>0</v>
      </c>
      <c r="J38" s="111">
        <v>0</v>
      </c>
      <c r="K38" s="111">
        <v>0</v>
      </c>
      <c r="L38" s="111">
        <v>0</v>
      </c>
      <c r="M38" s="111">
        <v>0</v>
      </c>
      <c r="N38" s="111">
        <v>64522</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41347</v>
      </c>
      <c r="D39" s="111">
        <v>0</v>
      </c>
      <c r="E39" s="111">
        <v>0</v>
      </c>
      <c r="F39" s="111">
        <v>0</v>
      </c>
      <c r="G39" s="111">
        <v>0</v>
      </c>
      <c r="H39" s="111">
        <v>0</v>
      </c>
      <c r="I39" s="111">
        <v>0</v>
      </c>
      <c r="J39" s="111">
        <v>0</v>
      </c>
      <c r="K39" s="111">
        <v>0</v>
      </c>
      <c r="L39" s="111">
        <v>0</v>
      </c>
      <c r="M39" s="111">
        <v>0</v>
      </c>
      <c r="N39" s="111">
        <v>41347</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135277</v>
      </c>
      <c r="D40" s="111">
        <v>7</v>
      </c>
      <c r="E40" s="111">
        <v>2</v>
      </c>
      <c r="F40" s="111">
        <v>1545</v>
      </c>
      <c r="G40" s="111">
        <v>1124</v>
      </c>
      <c r="H40" s="111">
        <v>129808</v>
      </c>
      <c r="I40" s="111">
        <v>69796</v>
      </c>
      <c r="J40" s="111">
        <v>60011</v>
      </c>
      <c r="K40" s="111">
        <v>347</v>
      </c>
      <c r="L40" s="111">
        <v>1887</v>
      </c>
      <c r="M40" s="111">
        <v>556</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29060</v>
      </c>
      <c r="D41" s="111">
        <v>96</v>
      </c>
      <c r="E41" s="111">
        <v>14</v>
      </c>
      <c r="F41" s="111">
        <v>0</v>
      </c>
      <c r="G41" s="111">
        <v>156</v>
      </c>
      <c r="H41" s="111">
        <v>28794</v>
      </c>
      <c r="I41" s="111">
        <v>28495</v>
      </c>
      <c r="J41" s="111">
        <v>300</v>
      </c>
      <c r="K41" s="111">
        <v>0</v>
      </c>
      <c r="L41" s="111">
        <v>0</v>
      </c>
      <c r="M41" s="111">
        <v>0</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31949</v>
      </c>
      <c r="D42" s="111">
        <v>14</v>
      </c>
      <c r="E42" s="111">
        <v>3163</v>
      </c>
      <c r="F42" s="111">
        <v>223</v>
      </c>
      <c r="G42" s="111">
        <v>959</v>
      </c>
      <c r="H42" s="111">
        <v>2</v>
      </c>
      <c r="I42" s="111">
        <v>2</v>
      </c>
      <c r="J42" s="111">
        <v>0</v>
      </c>
      <c r="K42" s="111">
        <v>545</v>
      </c>
      <c r="L42" s="111">
        <v>3007</v>
      </c>
      <c r="M42" s="111">
        <v>24037</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229825</v>
      </c>
      <c r="D43" s="111">
        <v>2888</v>
      </c>
      <c r="E43" s="111">
        <v>9498</v>
      </c>
      <c r="F43" s="111">
        <v>3302</v>
      </c>
      <c r="G43" s="111">
        <v>148</v>
      </c>
      <c r="H43" s="111">
        <v>80583</v>
      </c>
      <c r="I43" s="111">
        <v>43930</v>
      </c>
      <c r="J43" s="111">
        <v>36653</v>
      </c>
      <c r="K43" s="111">
        <v>2855</v>
      </c>
      <c r="L43" s="111">
        <v>289</v>
      </c>
      <c r="M43" s="111">
        <v>3694</v>
      </c>
      <c r="N43" s="111">
        <v>126568</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163186</v>
      </c>
      <c r="D44" s="111">
        <v>21</v>
      </c>
      <c r="E44" s="111">
        <v>152</v>
      </c>
      <c r="F44" s="111">
        <v>2038</v>
      </c>
      <c r="G44" s="111">
        <v>78</v>
      </c>
      <c r="H44" s="111">
        <v>34265</v>
      </c>
      <c r="I44" s="111">
        <v>214</v>
      </c>
      <c r="J44" s="111">
        <v>34051</v>
      </c>
      <c r="K44" s="111">
        <v>0</v>
      </c>
      <c r="L44" s="111">
        <v>54</v>
      </c>
      <c r="M44" s="111">
        <v>14</v>
      </c>
      <c r="N44" s="111">
        <v>126563</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368794</v>
      </c>
      <c r="D45" s="113">
        <v>2983</v>
      </c>
      <c r="E45" s="113">
        <v>12525</v>
      </c>
      <c r="F45" s="113">
        <v>3032</v>
      </c>
      <c r="G45" s="113">
        <v>2309</v>
      </c>
      <c r="H45" s="113">
        <v>204922</v>
      </c>
      <c r="I45" s="113">
        <v>142009</v>
      </c>
      <c r="J45" s="113">
        <v>62913</v>
      </c>
      <c r="K45" s="113">
        <v>3747</v>
      </c>
      <c r="L45" s="113">
        <v>5128</v>
      </c>
      <c r="M45" s="113">
        <v>28273</v>
      </c>
      <c r="N45" s="113">
        <v>105874</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38120</v>
      </c>
      <c r="D46" s="111">
        <v>0</v>
      </c>
      <c r="E46" s="111">
        <v>4063</v>
      </c>
      <c r="F46" s="111">
        <v>1794</v>
      </c>
      <c r="G46" s="111">
        <v>0</v>
      </c>
      <c r="H46" s="111">
        <v>3036</v>
      </c>
      <c r="I46" s="111">
        <v>163</v>
      </c>
      <c r="J46" s="111">
        <v>2873</v>
      </c>
      <c r="K46" s="111">
        <v>154</v>
      </c>
      <c r="L46" s="111">
        <v>5957</v>
      </c>
      <c r="M46" s="111">
        <v>11894</v>
      </c>
      <c r="N46" s="111">
        <v>11222</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27291</v>
      </c>
      <c r="D48" s="111">
        <v>277</v>
      </c>
      <c r="E48" s="111">
        <v>22</v>
      </c>
      <c r="F48" s="111">
        <v>29</v>
      </c>
      <c r="G48" s="111">
        <v>13</v>
      </c>
      <c r="H48" s="111">
        <v>0</v>
      </c>
      <c r="I48" s="111">
        <v>0</v>
      </c>
      <c r="J48" s="111">
        <v>0</v>
      </c>
      <c r="K48" s="111">
        <v>0</v>
      </c>
      <c r="L48" s="111">
        <v>125</v>
      </c>
      <c r="M48" s="111">
        <v>26826</v>
      </c>
      <c r="N48" s="111">
        <v>0</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16</v>
      </c>
      <c r="D49" s="111">
        <v>0</v>
      </c>
      <c r="E49" s="111">
        <v>0</v>
      </c>
      <c r="F49" s="111">
        <v>0</v>
      </c>
      <c r="G49" s="111">
        <v>10</v>
      </c>
      <c r="H49" s="111">
        <v>0</v>
      </c>
      <c r="I49" s="111">
        <v>0</v>
      </c>
      <c r="J49" s="111">
        <v>0</v>
      </c>
      <c r="K49" s="111">
        <v>0</v>
      </c>
      <c r="L49" s="111">
        <v>7</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65395</v>
      </c>
      <c r="D50" s="113">
        <v>277</v>
      </c>
      <c r="E50" s="113">
        <v>4085</v>
      </c>
      <c r="F50" s="113">
        <v>1822</v>
      </c>
      <c r="G50" s="113">
        <v>3</v>
      </c>
      <c r="H50" s="113">
        <v>3036</v>
      </c>
      <c r="I50" s="113">
        <v>163</v>
      </c>
      <c r="J50" s="113">
        <v>2873</v>
      </c>
      <c r="K50" s="113">
        <v>154</v>
      </c>
      <c r="L50" s="113">
        <v>6075</v>
      </c>
      <c r="M50" s="113">
        <v>38720</v>
      </c>
      <c r="N50" s="113">
        <v>11222</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434188</v>
      </c>
      <c r="D51" s="113">
        <v>3260</v>
      </c>
      <c r="E51" s="113">
        <v>16610</v>
      </c>
      <c r="F51" s="113">
        <v>4855</v>
      </c>
      <c r="G51" s="113">
        <v>2312</v>
      </c>
      <c r="H51" s="113">
        <v>207957</v>
      </c>
      <c r="I51" s="113">
        <v>142172</v>
      </c>
      <c r="J51" s="113">
        <v>65786</v>
      </c>
      <c r="K51" s="113">
        <v>3901</v>
      </c>
      <c r="L51" s="113">
        <v>11204</v>
      </c>
      <c r="M51" s="113">
        <v>66993</v>
      </c>
      <c r="N51" s="113">
        <v>117097</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6696</v>
      </c>
      <c r="D52" s="113">
        <v>-32341</v>
      </c>
      <c r="E52" s="113">
        <v>-6743</v>
      </c>
      <c r="F52" s="113">
        <v>-38464</v>
      </c>
      <c r="G52" s="113">
        <v>-6775</v>
      </c>
      <c r="H52" s="113">
        <v>-114228</v>
      </c>
      <c r="I52" s="113">
        <v>-49580</v>
      </c>
      <c r="J52" s="113">
        <v>-64648</v>
      </c>
      <c r="K52" s="113">
        <v>-8963</v>
      </c>
      <c r="L52" s="113">
        <v>-20763</v>
      </c>
      <c r="M52" s="113">
        <v>-6682</v>
      </c>
      <c r="N52" s="113">
        <v>241655</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5998</v>
      </c>
      <c r="D53" s="112">
        <v>-30956</v>
      </c>
      <c r="E53" s="112">
        <v>-4436</v>
      </c>
      <c r="F53" s="112">
        <v>-34958</v>
      </c>
      <c r="G53" s="112">
        <v>-6748</v>
      </c>
      <c r="H53" s="112">
        <v>-114378</v>
      </c>
      <c r="I53" s="112">
        <v>-49743</v>
      </c>
      <c r="J53" s="112">
        <v>-64635</v>
      </c>
      <c r="K53" s="112">
        <v>-8963</v>
      </c>
      <c r="L53" s="112">
        <v>-19428</v>
      </c>
      <c r="M53" s="112">
        <v>-4568</v>
      </c>
      <c r="N53" s="112">
        <v>230433</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21251</v>
      </c>
      <c r="D54" s="111">
        <v>0</v>
      </c>
      <c r="E54" s="111">
        <v>0</v>
      </c>
      <c r="F54" s="111">
        <v>0</v>
      </c>
      <c r="G54" s="111">
        <v>0</v>
      </c>
      <c r="H54" s="111">
        <v>0</v>
      </c>
      <c r="I54" s="111">
        <v>0</v>
      </c>
      <c r="J54" s="111">
        <v>0</v>
      </c>
      <c r="K54" s="111">
        <v>0</v>
      </c>
      <c r="L54" s="111">
        <v>0</v>
      </c>
      <c r="M54" s="111">
        <v>0</v>
      </c>
      <c r="N54" s="111">
        <v>21251</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6616</v>
      </c>
      <c r="D55" s="111">
        <v>0</v>
      </c>
      <c r="E55" s="111">
        <v>0</v>
      </c>
      <c r="F55" s="111">
        <v>0</v>
      </c>
      <c r="G55" s="111">
        <v>0</v>
      </c>
      <c r="H55" s="111">
        <v>0</v>
      </c>
      <c r="I55" s="111">
        <v>0</v>
      </c>
      <c r="J55" s="111">
        <v>0</v>
      </c>
      <c r="K55" s="111">
        <v>0</v>
      </c>
      <c r="L55" s="111">
        <v>0</v>
      </c>
      <c r="M55" s="111">
        <v>0</v>
      </c>
      <c r="N55" s="111">
        <v>6616</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306.68</v>
      </c>
      <c r="D57" s="114">
        <v>78.099999999999994</v>
      </c>
      <c r="E57" s="114">
        <v>44.22</v>
      </c>
      <c r="F57" s="114">
        <v>21.07</v>
      </c>
      <c r="G57" s="114">
        <v>15.68</v>
      </c>
      <c r="H57" s="114">
        <v>64.010000000000005</v>
      </c>
      <c r="I57" s="114">
        <v>29.78</v>
      </c>
      <c r="J57" s="114">
        <v>34.229999999999997</v>
      </c>
      <c r="K57" s="114">
        <v>27.31</v>
      </c>
      <c r="L57" s="114">
        <v>39.32</v>
      </c>
      <c r="M57" s="114">
        <v>16.97</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238.41</v>
      </c>
      <c r="D58" s="114">
        <v>45.18</v>
      </c>
      <c r="E58" s="114">
        <v>15.43</v>
      </c>
      <c r="F58" s="114">
        <v>112.74</v>
      </c>
      <c r="G58" s="114">
        <v>6.17</v>
      </c>
      <c r="H58" s="114">
        <v>26.01</v>
      </c>
      <c r="I58" s="114">
        <v>25.03</v>
      </c>
      <c r="J58" s="114">
        <v>0.98</v>
      </c>
      <c r="K58" s="114">
        <v>1.81</v>
      </c>
      <c r="L58" s="114">
        <v>28.62</v>
      </c>
      <c r="M58" s="114">
        <v>2.4500000000000002</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797.1</v>
      </c>
      <c r="D59" s="114">
        <v>0</v>
      </c>
      <c r="E59" s="114">
        <v>0</v>
      </c>
      <c r="F59" s="114">
        <v>0</v>
      </c>
      <c r="G59" s="114">
        <v>0</v>
      </c>
      <c r="H59" s="114">
        <v>797.1</v>
      </c>
      <c r="I59" s="114">
        <v>660.42</v>
      </c>
      <c r="J59" s="114">
        <v>136.68</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7.21</v>
      </c>
      <c r="D60" s="114">
        <v>0</v>
      </c>
      <c r="E60" s="114">
        <v>0</v>
      </c>
      <c r="F60" s="114">
        <v>0</v>
      </c>
      <c r="G60" s="114">
        <v>0</v>
      </c>
      <c r="H60" s="114">
        <v>0</v>
      </c>
      <c r="I60" s="114">
        <v>0</v>
      </c>
      <c r="J60" s="114">
        <v>0</v>
      </c>
      <c r="K60" s="114">
        <v>0</v>
      </c>
      <c r="L60" s="114">
        <v>0</v>
      </c>
      <c r="M60" s="114">
        <v>0</v>
      </c>
      <c r="N60" s="114">
        <v>7.21</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690.4</v>
      </c>
      <c r="D61" s="114">
        <v>8.43</v>
      </c>
      <c r="E61" s="114">
        <v>6.72</v>
      </c>
      <c r="F61" s="114">
        <v>21.42</v>
      </c>
      <c r="G61" s="114">
        <v>13.58</v>
      </c>
      <c r="H61" s="114">
        <v>484.03</v>
      </c>
      <c r="I61" s="114">
        <v>29.23</v>
      </c>
      <c r="J61" s="114">
        <v>454.8</v>
      </c>
      <c r="K61" s="114">
        <v>20.18</v>
      </c>
      <c r="L61" s="114">
        <v>27.5</v>
      </c>
      <c r="M61" s="114">
        <v>107.99</v>
      </c>
      <c r="N61" s="114">
        <v>0.56999999999999995</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632.85</v>
      </c>
      <c r="D62" s="114">
        <v>0.08</v>
      </c>
      <c r="E62" s="114">
        <v>0.59</v>
      </c>
      <c r="F62" s="114">
        <v>7.91</v>
      </c>
      <c r="G62" s="114">
        <v>0.3</v>
      </c>
      <c r="H62" s="114">
        <v>132.88</v>
      </c>
      <c r="I62" s="114">
        <v>0.83</v>
      </c>
      <c r="J62" s="114">
        <v>132.05000000000001</v>
      </c>
      <c r="K62" s="114">
        <v>0</v>
      </c>
      <c r="L62" s="114">
        <v>0.21</v>
      </c>
      <c r="M62" s="114">
        <v>0.05</v>
      </c>
      <c r="N62" s="114">
        <v>490.82</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1406.95</v>
      </c>
      <c r="D63" s="115">
        <v>131.62</v>
      </c>
      <c r="E63" s="115">
        <v>65.78</v>
      </c>
      <c r="F63" s="115">
        <v>147.33000000000001</v>
      </c>
      <c r="G63" s="115">
        <v>35.119999999999997</v>
      </c>
      <c r="H63" s="115">
        <v>1238.27</v>
      </c>
      <c r="I63" s="115">
        <v>743.63</v>
      </c>
      <c r="J63" s="115">
        <v>494.64</v>
      </c>
      <c r="K63" s="115">
        <v>49.29</v>
      </c>
      <c r="L63" s="115">
        <v>95.23</v>
      </c>
      <c r="M63" s="115">
        <v>127.36</v>
      </c>
      <c r="N63" s="115">
        <v>-483.05</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238.85</v>
      </c>
      <c r="D64" s="114">
        <v>6.44</v>
      </c>
      <c r="E64" s="114">
        <v>14.07</v>
      </c>
      <c r="F64" s="114">
        <v>20.45</v>
      </c>
      <c r="G64" s="114">
        <v>0.15</v>
      </c>
      <c r="H64" s="114">
        <v>10.69</v>
      </c>
      <c r="I64" s="114">
        <v>0</v>
      </c>
      <c r="J64" s="114">
        <v>10.69</v>
      </c>
      <c r="K64" s="114">
        <v>0</v>
      </c>
      <c r="L64" s="114">
        <v>28.69</v>
      </c>
      <c r="M64" s="114">
        <v>158.36000000000001</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52.68</v>
      </c>
      <c r="D65" s="114">
        <v>6.14</v>
      </c>
      <c r="E65" s="114">
        <v>11.28</v>
      </c>
      <c r="F65" s="114">
        <v>19.09</v>
      </c>
      <c r="G65" s="114">
        <v>0.04</v>
      </c>
      <c r="H65" s="114">
        <v>0</v>
      </c>
      <c r="I65" s="114">
        <v>0</v>
      </c>
      <c r="J65" s="114">
        <v>0</v>
      </c>
      <c r="K65" s="114">
        <v>0</v>
      </c>
      <c r="L65" s="114">
        <v>16.09</v>
      </c>
      <c r="M65" s="114">
        <v>0.04</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12.11</v>
      </c>
      <c r="D67" s="114">
        <v>0</v>
      </c>
      <c r="E67" s="114">
        <v>10.72</v>
      </c>
      <c r="F67" s="114">
        <v>0.22</v>
      </c>
      <c r="G67" s="114">
        <v>0</v>
      </c>
      <c r="H67" s="114">
        <v>0.5</v>
      </c>
      <c r="I67" s="114">
        <v>0</v>
      </c>
      <c r="J67" s="114">
        <v>0.5</v>
      </c>
      <c r="K67" s="114">
        <v>0.6</v>
      </c>
      <c r="L67" s="114">
        <v>0.08</v>
      </c>
      <c r="M67" s="114">
        <v>0</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0.06</v>
      </c>
      <c r="D68" s="114">
        <v>0</v>
      </c>
      <c r="E68" s="114">
        <v>0</v>
      </c>
      <c r="F68" s="114">
        <v>0</v>
      </c>
      <c r="G68" s="114">
        <v>0.04</v>
      </c>
      <c r="H68" s="114">
        <v>0</v>
      </c>
      <c r="I68" s="114">
        <v>0</v>
      </c>
      <c r="J68" s="114">
        <v>0</v>
      </c>
      <c r="K68" s="114">
        <v>0</v>
      </c>
      <c r="L68" s="114">
        <v>0.03</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250.9</v>
      </c>
      <c r="D69" s="115">
        <v>6.44</v>
      </c>
      <c r="E69" s="115">
        <v>24.79</v>
      </c>
      <c r="F69" s="115">
        <v>20.66</v>
      </c>
      <c r="G69" s="115">
        <v>0.11</v>
      </c>
      <c r="H69" s="115">
        <v>11.19</v>
      </c>
      <c r="I69" s="115">
        <v>0</v>
      </c>
      <c r="J69" s="115">
        <v>11.19</v>
      </c>
      <c r="K69" s="115">
        <v>0.6</v>
      </c>
      <c r="L69" s="115">
        <v>28.74</v>
      </c>
      <c r="M69" s="115">
        <v>158.36000000000001</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1657.85</v>
      </c>
      <c r="D70" s="115">
        <v>138.07</v>
      </c>
      <c r="E70" s="115">
        <v>90.56</v>
      </c>
      <c r="F70" s="115">
        <v>167.99</v>
      </c>
      <c r="G70" s="115">
        <v>35.24</v>
      </c>
      <c r="H70" s="115">
        <v>1249.46</v>
      </c>
      <c r="I70" s="115">
        <v>743.63</v>
      </c>
      <c r="J70" s="115">
        <v>505.83</v>
      </c>
      <c r="K70" s="115">
        <v>49.89</v>
      </c>
      <c r="L70" s="115">
        <v>123.97</v>
      </c>
      <c r="M70" s="115">
        <v>285.72000000000003</v>
      </c>
      <c r="N70" s="115">
        <v>-483.05</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0</v>
      </c>
      <c r="D71" s="114">
        <v>0</v>
      </c>
      <c r="E71" s="114">
        <v>0</v>
      </c>
      <c r="F71" s="114">
        <v>0</v>
      </c>
      <c r="G71" s="114">
        <v>0</v>
      </c>
      <c r="H71" s="114">
        <v>0</v>
      </c>
      <c r="I71" s="114">
        <v>0</v>
      </c>
      <c r="J71" s="114">
        <v>0</v>
      </c>
      <c r="K71" s="114">
        <v>0</v>
      </c>
      <c r="L71" s="114">
        <v>0</v>
      </c>
      <c r="M71" s="114">
        <v>0</v>
      </c>
      <c r="N71" s="114">
        <v>0</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0</v>
      </c>
      <c r="D72" s="114">
        <v>0</v>
      </c>
      <c r="E72" s="114">
        <v>0</v>
      </c>
      <c r="F72" s="114">
        <v>0</v>
      </c>
      <c r="G72" s="114">
        <v>0</v>
      </c>
      <c r="H72" s="114">
        <v>0</v>
      </c>
      <c r="I72" s="114">
        <v>0</v>
      </c>
      <c r="J72" s="114">
        <v>0</v>
      </c>
      <c r="K72" s="114">
        <v>0</v>
      </c>
      <c r="L72" s="114">
        <v>0</v>
      </c>
      <c r="M72" s="114">
        <v>0</v>
      </c>
      <c r="N72" s="114">
        <v>0</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0</v>
      </c>
      <c r="D73" s="114">
        <v>0</v>
      </c>
      <c r="E73" s="114">
        <v>0</v>
      </c>
      <c r="F73" s="114">
        <v>0</v>
      </c>
      <c r="G73" s="114">
        <v>0</v>
      </c>
      <c r="H73" s="114">
        <v>0</v>
      </c>
      <c r="I73" s="114">
        <v>0</v>
      </c>
      <c r="J73" s="114">
        <v>0</v>
      </c>
      <c r="K73" s="114">
        <v>0</v>
      </c>
      <c r="L73" s="114">
        <v>0</v>
      </c>
      <c r="M73" s="114">
        <v>0</v>
      </c>
      <c r="N73" s="114">
        <v>0</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0</v>
      </c>
      <c r="D74" s="114">
        <v>0</v>
      </c>
      <c r="E74" s="114">
        <v>0</v>
      </c>
      <c r="F74" s="114">
        <v>0</v>
      </c>
      <c r="G74" s="114">
        <v>0</v>
      </c>
      <c r="H74" s="114">
        <v>0</v>
      </c>
      <c r="I74" s="114">
        <v>0</v>
      </c>
      <c r="J74" s="114">
        <v>0</v>
      </c>
      <c r="K74" s="114">
        <v>0</v>
      </c>
      <c r="L74" s="114">
        <v>0</v>
      </c>
      <c r="M74" s="114">
        <v>0</v>
      </c>
      <c r="N74" s="114">
        <v>0</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250.22</v>
      </c>
      <c r="D75" s="114">
        <v>0</v>
      </c>
      <c r="E75" s="114">
        <v>0</v>
      </c>
      <c r="F75" s="114">
        <v>0</v>
      </c>
      <c r="G75" s="114">
        <v>0</v>
      </c>
      <c r="H75" s="114">
        <v>0</v>
      </c>
      <c r="I75" s="114">
        <v>0</v>
      </c>
      <c r="J75" s="114">
        <v>0</v>
      </c>
      <c r="K75" s="114">
        <v>0</v>
      </c>
      <c r="L75" s="114">
        <v>0</v>
      </c>
      <c r="M75" s="114">
        <v>0</v>
      </c>
      <c r="N75" s="114">
        <v>250.22</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160.35</v>
      </c>
      <c r="D76" s="114">
        <v>0</v>
      </c>
      <c r="E76" s="114">
        <v>0</v>
      </c>
      <c r="F76" s="114">
        <v>0</v>
      </c>
      <c r="G76" s="114">
        <v>0</v>
      </c>
      <c r="H76" s="114">
        <v>0</v>
      </c>
      <c r="I76" s="114">
        <v>0</v>
      </c>
      <c r="J76" s="114">
        <v>0</v>
      </c>
      <c r="K76" s="114">
        <v>0</v>
      </c>
      <c r="L76" s="114">
        <v>0</v>
      </c>
      <c r="M76" s="114">
        <v>0</v>
      </c>
      <c r="N76" s="114">
        <v>160.35</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524.62</v>
      </c>
      <c r="D77" s="114">
        <v>0.03</v>
      </c>
      <c r="E77" s="114">
        <v>0.01</v>
      </c>
      <c r="F77" s="114">
        <v>5.99</v>
      </c>
      <c r="G77" s="114">
        <v>4.3600000000000003</v>
      </c>
      <c r="H77" s="114">
        <v>503.41</v>
      </c>
      <c r="I77" s="114">
        <v>270.68</v>
      </c>
      <c r="J77" s="114">
        <v>232.73</v>
      </c>
      <c r="K77" s="114">
        <v>1.35</v>
      </c>
      <c r="L77" s="114">
        <v>7.32</v>
      </c>
      <c r="M77" s="114">
        <v>2.16</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112.7</v>
      </c>
      <c r="D78" s="114">
        <v>0.37</v>
      </c>
      <c r="E78" s="114">
        <v>0.05</v>
      </c>
      <c r="F78" s="114">
        <v>0</v>
      </c>
      <c r="G78" s="114">
        <v>0.6</v>
      </c>
      <c r="H78" s="114">
        <v>111.67</v>
      </c>
      <c r="I78" s="114">
        <v>110.51</v>
      </c>
      <c r="J78" s="114">
        <v>1.1599999999999999</v>
      </c>
      <c r="K78" s="114">
        <v>0</v>
      </c>
      <c r="L78" s="114">
        <v>0</v>
      </c>
      <c r="M78" s="114">
        <v>0</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123.9</v>
      </c>
      <c r="D79" s="114">
        <v>0.05</v>
      </c>
      <c r="E79" s="114">
        <v>12.27</v>
      </c>
      <c r="F79" s="114">
        <v>0.86</v>
      </c>
      <c r="G79" s="114">
        <v>3.72</v>
      </c>
      <c r="H79" s="114">
        <v>0.01</v>
      </c>
      <c r="I79" s="114">
        <v>0.01</v>
      </c>
      <c r="J79" s="114">
        <v>0</v>
      </c>
      <c r="K79" s="114">
        <v>2.11</v>
      </c>
      <c r="L79" s="114">
        <v>11.66</v>
      </c>
      <c r="M79" s="114">
        <v>93.22</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891.28</v>
      </c>
      <c r="D80" s="114">
        <v>11.2</v>
      </c>
      <c r="E80" s="114">
        <v>36.83</v>
      </c>
      <c r="F80" s="114">
        <v>12.81</v>
      </c>
      <c r="G80" s="114">
        <v>0.56999999999999995</v>
      </c>
      <c r="H80" s="114">
        <v>312.51</v>
      </c>
      <c r="I80" s="114">
        <v>170.36</v>
      </c>
      <c r="J80" s="114">
        <v>142.13999999999999</v>
      </c>
      <c r="K80" s="114">
        <v>11.07</v>
      </c>
      <c r="L80" s="114">
        <v>1.1200000000000001</v>
      </c>
      <c r="M80" s="114">
        <v>14.33</v>
      </c>
      <c r="N80" s="114">
        <v>490.84</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632.85</v>
      </c>
      <c r="D81" s="114">
        <v>0.08</v>
      </c>
      <c r="E81" s="114">
        <v>0.59</v>
      </c>
      <c r="F81" s="114">
        <v>7.91</v>
      </c>
      <c r="G81" s="114">
        <v>0.3</v>
      </c>
      <c r="H81" s="114">
        <v>132.88</v>
      </c>
      <c r="I81" s="114">
        <v>0.83</v>
      </c>
      <c r="J81" s="114">
        <v>132.05000000000001</v>
      </c>
      <c r="K81" s="114">
        <v>0</v>
      </c>
      <c r="L81" s="114">
        <v>0.21</v>
      </c>
      <c r="M81" s="114">
        <v>0.05</v>
      </c>
      <c r="N81" s="114">
        <v>490.82</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1430.21</v>
      </c>
      <c r="D82" s="115">
        <v>11.57</v>
      </c>
      <c r="E82" s="115">
        <v>48.57</v>
      </c>
      <c r="F82" s="115">
        <v>11.76</v>
      </c>
      <c r="G82" s="115">
        <v>8.9499999999999993</v>
      </c>
      <c r="H82" s="115">
        <v>794.7</v>
      </c>
      <c r="I82" s="115">
        <v>550.72</v>
      </c>
      <c r="J82" s="115">
        <v>243.98</v>
      </c>
      <c r="K82" s="115">
        <v>14.53</v>
      </c>
      <c r="L82" s="115">
        <v>19.89</v>
      </c>
      <c r="M82" s="115">
        <v>109.65</v>
      </c>
      <c r="N82" s="115">
        <v>410.59</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147.83000000000001</v>
      </c>
      <c r="D83" s="114">
        <v>0</v>
      </c>
      <c r="E83" s="114">
        <v>15.76</v>
      </c>
      <c r="F83" s="114">
        <v>6.96</v>
      </c>
      <c r="G83" s="114">
        <v>0</v>
      </c>
      <c r="H83" s="114">
        <v>11.77</v>
      </c>
      <c r="I83" s="114">
        <v>0.63</v>
      </c>
      <c r="J83" s="114">
        <v>11.14</v>
      </c>
      <c r="K83" s="114">
        <v>0.6</v>
      </c>
      <c r="L83" s="114">
        <v>23.1</v>
      </c>
      <c r="M83" s="114">
        <v>46.13</v>
      </c>
      <c r="N83" s="114">
        <v>43.52</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105.84</v>
      </c>
      <c r="D85" s="114">
        <v>1.07</v>
      </c>
      <c r="E85" s="114">
        <v>0.09</v>
      </c>
      <c r="F85" s="114">
        <v>0.11</v>
      </c>
      <c r="G85" s="114">
        <v>0.05</v>
      </c>
      <c r="H85" s="114">
        <v>0</v>
      </c>
      <c r="I85" s="114">
        <v>0</v>
      </c>
      <c r="J85" s="114">
        <v>0</v>
      </c>
      <c r="K85" s="114">
        <v>0</v>
      </c>
      <c r="L85" s="114">
        <v>0.48</v>
      </c>
      <c r="M85" s="114">
        <v>104.03</v>
      </c>
      <c r="N85" s="114">
        <v>0</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0.06</v>
      </c>
      <c r="D86" s="114">
        <v>0</v>
      </c>
      <c r="E86" s="114">
        <v>0</v>
      </c>
      <c r="F86" s="114">
        <v>0</v>
      </c>
      <c r="G86" s="114">
        <v>0.04</v>
      </c>
      <c r="H86" s="114">
        <v>0</v>
      </c>
      <c r="I86" s="114">
        <v>0</v>
      </c>
      <c r="J86" s="114">
        <v>0</v>
      </c>
      <c r="K86" s="114">
        <v>0</v>
      </c>
      <c r="L86" s="114">
        <v>0.03</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253.61</v>
      </c>
      <c r="D87" s="115">
        <v>1.07</v>
      </c>
      <c r="E87" s="115">
        <v>15.84</v>
      </c>
      <c r="F87" s="115">
        <v>7.07</v>
      </c>
      <c r="G87" s="115">
        <v>0.01</v>
      </c>
      <c r="H87" s="115">
        <v>11.77</v>
      </c>
      <c r="I87" s="115">
        <v>0.63</v>
      </c>
      <c r="J87" s="115">
        <v>11.14</v>
      </c>
      <c r="K87" s="115">
        <v>0.6</v>
      </c>
      <c r="L87" s="115">
        <v>23.56</v>
      </c>
      <c r="M87" s="115">
        <v>150.16</v>
      </c>
      <c r="N87" s="115">
        <v>43.52</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1683.82</v>
      </c>
      <c r="D88" s="115">
        <v>12.64</v>
      </c>
      <c r="E88" s="115">
        <v>64.41</v>
      </c>
      <c r="F88" s="115">
        <v>18.829999999999998</v>
      </c>
      <c r="G88" s="115">
        <v>8.9600000000000009</v>
      </c>
      <c r="H88" s="115">
        <v>806.48</v>
      </c>
      <c r="I88" s="115">
        <v>551.35</v>
      </c>
      <c r="J88" s="115">
        <v>255.12</v>
      </c>
      <c r="K88" s="115">
        <v>15.13</v>
      </c>
      <c r="L88" s="115">
        <v>43.45</v>
      </c>
      <c r="M88" s="115">
        <v>259.81</v>
      </c>
      <c r="N88" s="115">
        <v>454.11</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25.97</v>
      </c>
      <c r="D89" s="115">
        <v>-125.42</v>
      </c>
      <c r="E89" s="115">
        <v>-26.15</v>
      </c>
      <c r="F89" s="115">
        <v>-149.16999999999999</v>
      </c>
      <c r="G89" s="115">
        <v>-26.27</v>
      </c>
      <c r="H89" s="115">
        <v>-442.98</v>
      </c>
      <c r="I89" s="115">
        <v>-192.28</v>
      </c>
      <c r="J89" s="115">
        <v>-250.71</v>
      </c>
      <c r="K89" s="115">
        <v>-34.76</v>
      </c>
      <c r="L89" s="115">
        <v>-80.52</v>
      </c>
      <c r="M89" s="115">
        <v>-25.91</v>
      </c>
      <c r="N89" s="115">
        <v>937.16</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23.26</v>
      </c>
      <c r="D90" s="116">
        <v>-120.05</v>
      </c>
      <c r="E90" s="116">
        <v>-17.2</v>
      </c>
      <c r="F90" s="116">
        <v>-135.57</v>
      </c>
      <c r="G90" s="116">
        <v>-26.17</v>
      </c>
      <c r="H90" s="116">
        <v>-443.57</v>
      </c>
      <c r="I90" s="116">
        <v>-192.91</v>
      </c>
      <c r="J90" s="116">
        <v>-250.66</v>
      </c>
      <c r="K90" s="116">
        <v>-34.76</v>
      </c>
      <c r="L90" s="116">
        <v>-75.34</v>
      </c>
      <c r="M90" s="116">
        <v>-17.71</v>
      </c>
      <c r="N90" s="116">
        <v>893.64</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82.41</v>
      </c>
      <c r="D91" s="114">
        <v>0</v>
      </c>
      <c r="E91" s="114">
        <v>0</v>
      </c>
      <c r="F91" s="114">
        <v>0</v>
      </c>
      <c r="G91" s="114">
        <v>0</v>
      </c>
      <c r="H91" s="114">
        <v>0</v>
      </c>
      <c r="I91" s="114">
        <v>0</v>
      </c>
      <c r="J91" s="114">
        <v>0</v>
      </c>
      <c r="K91" s="114">
        <v>0</v>
      </c>
      <c r="L91" s="114">
        <v>0</v>
      </c>
      <c r="M91" s="114">
        <v>0</v>
      </c>
      <c r="N91" s="114">
        <v>82.41</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25.66</v>
      </c>
      <c r="D92" s="114">
        <v>0</v>
      </c>
      <c r="E92" s="114">
        <v>0</v>
      </c>
      <c r="F92" s="114">
        <v>0</v>
      </c>
      <c r="G92" s="114">
        <v>0</v>
      </c>
      <c r="H92" s="114">
        <v>0</v>
      </c>
      <c r="I92" s="114">
        <v>0</v>
      </c>
      <c r="J92" s="114">
        <v>0</v>
      </c>
      <c r="K92" s="114">
        <v>0</v>
      </c>
      <c r="L92" s="114">
        <v>0</v>
      </c>
      <c r="M92" s="114">
        <v>0</v>
      </c>
      <c r="N92" s="114">
        <v>25.66</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622</v>
      </c>
      <c r="B1" s="219"/>
      <c r="C1" s="220" t="str">
        <f>"Auszahlungen und Einzahlungen der Kreisverwaltungen "&amp;Deckblatt!A7&amp;" 
nach Produktbereichen"</f>
        <v>Auszahlungen und Einzahlungen der Kreisverwaltungen 2021 
nach Produktbereichen</v>
      </c>
      <c r="D1" s="220"/>
      <c r="E1" s="220"/>
      <c r="F1" s="220"/>
      <c r="G1" s="221"/>
      <c r="H1" s="222" t="str">
        <f>"Auszahlungen und Einzahlungen der Kreisverwaltungen "&amp;Deckblatt!A7&amp;" 
nach Produktbereichen"</f>
        <v>Auszahlungen und Einzahlungen der Kreisverwaltungen 2021 
nach Produktbereichen</v>
      </c>
      <c r="I1" s="220"/>
      <c r="J1" s="220"/>
      <c r="K1" s="220"/>
      <c r="L1" s="220"/>
      <c r="M1" s="220"/>
      <c r="N1" s="221"/>
    </row>
    <row r="2" spans="1:14" s="74" customFormat="1" ht="15" customHeight="1">
      <c r="A2" s="218" t="s">
        <v>624</v>
      </c>
      <c r="B2" s="219"/>
      <c r="C2" s="220" t="s">
        <v>72</v>
      </c>
      <c r="D2" s="220"/>
      <c r="E2" s="220"/>
      <c r="F2" s="220"/>
      <c r="G2" s="221"/>
      <c r="H2" s="222" t="s">
        <v>72</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45" customHeight="1">
      <c r="A17" s="206"/>
      <c r="B17" s="207"/>
      <c r="C17" s="260"/>
      <c r="D17" s="157">
        <v>11</v>
      </c>
      <c r="E17" s="157">
        <v>12</v>
      </c>
      <c r="F17" s="157" t="s">
        <v>109</v>
      </c>
      <c r="G17" s="158" t="s">
        <v>110</v>
      </c>
      <c r="H17" s="159">
        <v>3</v>
      </c>
      <c r="I17" s="157" t="s">
        <v>113</v>
      </c>
      <c r="J17" s="157">
        <v>36</v>
      </c>
      <c r="K17" s="157">
        <v>4</v>
      </c>
      <c r="L17" s="157" t="s">
        <v>114</v>
      </c>
      <c r="M17" s="157" t="s">
        <v>123</v>
      </c>
      <c r="N17" s="153">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89" t="s">
        <v>60</v>
      </c>
      <c r="D19" s="290"/>
      <c r="E19" s="290"/>
      <c r="F19" s="290"/>
      <c r="G19" s="290"/>
      <c r="H19" s="290" t="s">
        <v>60</v>
      </c>
      <c r="I19" s="290"/>
      <c r="J19" s="290"/>
      <c r="K19" s="290"/>
      <c r="L19" s="290"/>
      <c r="M19" s="290"/>
      <c r="N19" s="217"/>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70949</v>
      </c>
      <c r="D20" s="111">
        <v>15433</v>
      </c>
      <c r="E20" s="111">
        <v>9522</v>
      </c>
      <c r="F20" s="111">
        <v>4132</v>
      </c>
      <c r="G20" s="111">
        <v>3080</v>
      </c>
      <c r="H20" s="111">
        <v>20910</v>
      </c>
      <c r="I20" s="111">
        <v>15248</v>
      </c>
      <c r="J20" s="111">
        <v>5663</v>
      </c>
      <c r="K20" s="111">
        <v>5805</v>
      </c>
      <c r="L20" s="111">
        <v>9301</v>
      </c>
      <c r="M20" s="111">
        <v>2765</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38398</v>
      </c>
      <c r="D21" s="111">
        <v>4165</v>
      </c>
      <c r="E21" s="111">
        <v>997</v>
      </c>
      <c r="F21" s="111">
        <v>18784</v>
      </c>
      <c r="G21" s="111">
        <v>705</v>
      </c>
      <c r="H21" s="111">
        <v>7289</v>
      </c>
      <c r="I21" s="111">
        <v>6876</v>
      </c>
      <c r="J21" s="111">
        <v>413</v>
      </c>
      <c r="K21" s="111">
        <v>3206</v>
      </c>
      <c r="L21" s="111">
        <v>3131</v>
      </c>
      <c r="M21" s="111">
        <v>121</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142565</v>
      </c>
      <c r="D22" s="111">
        <v>0</v>
      </c>
      <c r="E22" s="111">
        <v>0</v>
      </c>
      <c r="F22" s="111">
        <v>0</v>
      </c>
      <c r="G22" s="111">
        <v>0</v>
      </c>
      <c r="H22" s="111">
        <v>142565</v>
      </c>
      <c r="I22" s="111">
        <v>120008</v>
      </c>
      <c r="J22" s="111">
        <v>22557</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262</v>
      </c>
      <c r="D23" s="111">
        <v>0</v>
      </c>
      <c r="E23" s="111">
        <v>0</v>
      </c>
      <c r="F23" s="111">
        <v>0</v>
      </c>
      <c r="G23" s="111">
        <v>0</v>
      </c>
      <c r="H23" s="111">
        <v>0</v>
      </c>
      <c r="I23" s="111">
        <v>0</v>
      </c>
      <c r="J23" s="111">
        <v>0</v>
      </c>
      <c r="K23" s="111">
        <v>0</v>
      </c>
      <c r="L23" s="111">
        <v>0</v>
      </c>
      <c r="M23" s="111">
        <v>0</v>
      </c>
      <c r="N23" s="111">
        <v>262</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147550</v>
      </c>
      <c r="D24" s="111">
        <v>3408</v>
      </c>
      <c r="E24" s="111">
        <v>2083</v>
      </c>
      <c r="F24" s="111">
        <v>9240</v>
      </c>
      <c r="G24" s="111">
        <v>357</v>
      </c>
      <c r="H24" s="111">
        <v>120393</v>
      </c>
      <c r="I24" s="111">
        <v>6280</v>
      </c>
      <c r="J24" s="111">
        <v>114114</v>
      </c>
      <c r="K24" s="111">
        <v>4292</v>
      </c>
      <c r="L24" s="111">
        <v>6438</v>
      </c>
      <c r="M24" s="111">
        <v>1289</v>
      </c>
      <c r="N24" s="111">
        <v>50</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128332</v>
      </c>
      <c r="D25" s="111">
        <v>0</v>
      </c>
      <c r="E25" s="111">
        <v>3</v>
      </c>
      <c r="F25" s="111">
        <v>2890</v>
      </c>
      <c r="G25" s="111">
        <v>72</v>
      </c>
      <c r="H25" s="111">
        <v>32944</v>
      </c>
      <c r="I25" s="111">
        <v>71</v>
      </c>
      <c r="J25" s="111">
        <v>32873</v>
      </c>
      <c r="K25" s="111">
        <v>0</v>
      </c>
      <c r="L25" s="111">
        <v>45</v>
      </c>
      <c r="M25" s="111">
        <v>0</v>
      </c>
      <c r="N25" s="111">
        <v>92378</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271392</v>
      </c>
      <c r="D26" s="113">
        <v>23006</v>
      </c>
      <c r="E26" s="113">
        <v>12599</v>
      </c>
      <c r="F26" s="113">
        <v>29266</v>
      </c>
      <c r="G26" s="113">
        <v>4070</v>
      </c>
      <c r="H26" s="113">
        <v>258214</v>
      </c>
      <c r="I26" s="113">
        <v>148340</v>
      </c>
      <c r="J26" s="113">
        <v>109874</v>
      </c>
      <c r="K26" s="113">
        <v>13303</v>
      </c>
      <c r="L26" s="113">
        <v>18825</v>
      </c>
      <c r="M26" s="113">
        <v>4175</v>
      </c>
      <c r="N26" s="113">
        <v>-92066</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36889</v>
      </c>
      <c r="D27" s="111">
        <v>680</v>
      </c>
      <c r="E27" s="111">
        <v>6980</v>
      </c>
      <c r="F27" s="111">
        <v>3631</v>
      </c>
      <c r="G27" s="111">
        <v>22</v>
      </c>
      <c r="H27" s="111">
        <v>125</v>
      </c>
      <c r="I27" s="111">
        <v>91</v>
      </c>
      <c r="J27" s="111">
        <v>34</v>
      </c>
      <c r="K27" s="111">
        <v>7</v>
      </c>
      <c r="L27" s="111">
        <v>2680</v>
      </c>
      <c r="M27" s="111">
        <v>22763</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11723</v>
      </c>
      <c r="D28" s="111">
        <v>0</v>
      </c>
      <c r="E28" s="111">
        <v>6507</v>
      </c>
      <c r="F28" s="111">
        <v>2708</v>
      </c>
      <c r="G28" s="111">
        <v>5</v>
      </c>
      <c r="H28" s="111">
        <v>26</v>
      </c>
      <c r="I28" s="111">
        <v>26</v>
      </c>
      <c r="J28" s="111">
        <v>0</v>
      </c>
      <c r="K28" s="111">
        <v>0</v>
      </c>
      <c r="L28" s="111">
        <v>2476</v>
      </c>
      <c r="M28" s="111">
        <v>0</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2696</v>
      </c>
      <c r="D30" s="111">
        <v>0</v>
      </c>
      <c r="E30" s="111">
        <v>446</v>
      </c>
      <c r="F30" s="111">
        <v>0</v>
      </c>
      <c r="G30" s="111">
        <v>0</v>
      </c>
      <c r="H30" s="111">
        <v>277</v>
      </c>
      <c r="I30" s="111">
        <v>69</v>
      </c>
      <c r="J30" s="111">
        <v>208</v>
      </c>
      <c r="K30" s="111">
        <v>0</v>
      </c>
      <c r="L30" s="111">
        <v>1973</v>
      </c>
      <c r="M30" s="111">
        <v>0</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0</v>
      </c>
      <c r="D31" s="111">
        <v>0</v>
      </c>
      <c r="E31" s="111">
        <v>0</v>
      </c>
      <c r="F31" s="111">
        <v>0</v>
      </c>
      <c r="G31" s="111">
        <v>0</v>
      </c>
      <c r="H31" s="111">
        <v>0</v>
      </c>
      <c r="I31" s="111">
        <v>0</v>
      </c>
      <c r="J31" s="111">
        <v>0</v>
      </c>
      <c r="K31" s="111">
        <v>0</v>
      </c>
      <c r="L31" s="111">
        <v>0</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39585</v>
      </c>
      <c r="D32" s="113">
        <v>680</v>
      </c>
      <c r="E32" s="113">
        <v>7426</v>
      </c>
      <c r="F32" s="113">
        <v>3631</v>
      </c>
      <c r="G32" s="113">
        <v>22</v>
      </c>
      <c r="H32" s="113">
        <v>402</v>
      </c>
      <c r="I32" s="113">
        <v>161</v>
      </c>
      <c r="J32" s="113">
        <v>242</v>
      </c>
      <c r="K32" s="113">
        <v>7</v>
      </c>
      <c r="L32" s="113">
        <v>4654</v>
      </c>
      <c r="M32" s="113">
        <v>22763</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310977</v>
      </c>
      <c r="D33" s="113">
        <v>23686</v>
      </c>
      <c r="E33" s="113">
        <v>20024</v>
      </c>
      <c r="F33" s="113">
        <v>32897</v>
      </c>
      <c r="G33" s="113">
        <v>4092</v>
      </c>
      <c r="H33" s="113">
        <v>258616</v>
      </c>
      <c r="I33" s="113">
        <v>148500</v>
      </c>
      <c r="J33" s="113">
        <v>110116</v>
      </c>
      <c r="K33" s="113">
        <v>13310</v>
      </c>
      <c r="L33" s="113">
        <v>23479</v>
      </c>
      <c r="M33" s="113">
        <v>26938</v>
      </c>
      <c r="N33" s="113">
        <v>-92066</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0</v>
      </c>
      <c r="D34" s="111">
        <v>0</v>
      </c>
      <c r="E34" s="111">
        <v>0</v>
      </c>
      <c r="F34" s="111">
        <v>0</v>
      </c>
      <c r="G34" s="111">
        <v>0</v>
      </c>
      <c r="H34" s="111">
        <v>0</v>
      </c>
      <c r="I34" s="111">
        <v>0</v>
      </c>
      <c r="J34" s="111">
        <v>0</v>
      </c>
      <c r="K34" s="111">
        <v>0</v>
      </c>
      <c r="L34" s="111">
        <v>0</v>
      </c>
      <c r="M34" s="111">
        <v>0</v>
      </c>
      <c r="N34" s="111">
        <v>0</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0</v>
      </c>
      <c r="D35" s="111">
        <v>0</v>
      </c>
      <c r="E35" s="111">
        <v>0</v>
      </c>
      <c r="F35" s="111">
        <v>0</v>
      </c>
      <c r="G35" s="111">
        <v>0</v>
      </c>
      <c r="H35" s="111">
        <v>0</v>
      </c>
      <c r="I35" s="111">
        <v>0</v>
      </c>
      <c r="J35" s="111">
        <v>0</v>
      </c>
      <c r="K35" s="111">
        <v>0</v>
      </c>
      <c r="L35" s="111">
        <v>0</v>
      </c>
      <c r="M35" s="111">
        <v>0</v>
      </c>
      <c r="N35" s="111">
        <v>0</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0</v>
      </c>
      <c r="D36" s="111">
        <v>0</v>
      </c>
      <c r="E36" s="111">
        <v>0</v>
      </c>
      <c r="F36" s="111">
        <v>0</v>
      </c>
      <c r="G36" s="111">
        <v>0</v>
      </c>
      <c r="H36" s="111">
        <v>0</v>
      </c>
      <c r="I36" s="111">
        <v>0</v>
      </c>
      <c r="J36" s="111">
        <v>0</v>
      </c>
      <c r="K36" s="111">
        <v>0</v>
      </c>
      <c r="L36" s="111">
        <v>0</v>
      </c>
      <c r="M36" s="111">
        <v>0</v>
      </c>
      <c r="N36" s="111">
        <v>0</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0</v>
      </c>
      <c r="D37" s="111">
        <v>0</v>
      </c>
      <c r="E37" s="111">
        <v>0</v>
      </c>
      <c r="F37" s="111">
        <v>0</v>
      </c>
      <c r="G37" s="111">
        <v>0</v>
      </c>
      <c r="H37" s="111">
        <v>0</v>
      </c>
      <c r="I37" s="111">
        <v>0</v>
      </c>
      <c r="J37" s="111">
        <v>0</v>
      </c>
      <c r="K37" s="111">
        <v>0</v>
      </c>
      <c r="L37" s="111">
        <v>0</v>
      </c>
      <c r="M37" s="111">
        <v>0</v>
      </c>
      <c r="N37" s="111">
        <v>0</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47246</v>
      </c>
      <c r="D38" s="111">
        <v>0</v>
      </c>
      <c r="E38" s="111">
        <v>0</v>
      </c>
      <c r="F38" s="111">
        <v>0</v>
      </c>
      <c r="G38" s="111">
        <v>0</v>
      </c>
      <c r="H38" s="111">
        <v>0</v>
      </c>
      <c r="I38" s="111">
        <v>0</v>
      </c>
      <c r="J38" s="111">
        <v>0</v>
      </c>
      <c r="K38" s="111">
        <v>0</v>
      </c>
      <c r="L38" s="111">
        <v>0</v>
      </c>
      <c r="M38" s="111">
        <v>0</v>
      </c>
      <c r="N38" s="111">
        <v>47246</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28813</v>
      </c>
      <c r="D39" s="111">
        <v>0</v>
      </c>
      <c r="E39" s="111">
        <v>0</v>
      </c>
      <c r="F39" s="111">
        <v>0</v>
      </c>
      <c r="G39" s="111">
        <v>0</v>
      </c>
      <c r="H39" s="111">
        <v>0</v>
      </c>
      <c r="I39" s="111">
        <v>0</v>
      </c>
      <c r="J39" s="111">
        <v>0</v>
      </c>
      <c r="K39" s="111">
        <v>0</v>
      </c>
      <c r="L39" s="111">
        <v>0</v>
      </c>
      <c r="M39" s="111">
        <v>0</v>
      </c>
      <c r="N39" s="111">
        <v>28813</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112526</v>
      </c>
      <c r="D40" s="111">
        <v>11</v>
      </c>
      <c r="E40" s="111">
        <v>0</v>
      </c>
      <c r="F40" s="111">
        <v>503</v>
      </c>
      <c r="G40" s="111">
        <v>715</v>
      </c>
      <c r="H40" s="111">
        <v>109321</v>
      </c>
      <c r="I40" s="111">
        <v>50867</v>
      </c>
      <c r="J40" s="111">
        <v>58454</v>
      </c>
      <c r="K40" s="111">
        <v>28</v>
      </c>
      <c r="L40" s="111">
        <v>1682</v>
      </c>
      <c r="M40" s="111">
        <v>266</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17400</v>
      </c>
      <c r="D41" s="111">
        <v>0</v>
      </c>
      <c r="E41" s="111">
        <v>0</v>
      </c>
      <c r="F41" s="111">
        <v>6</v>
      </c>
      <c r="G41" s="111">
        <v>37</v>
      </c>
      <c r="H41" s="111">
        <v>17279</v>
      </c>
      <c r="I41" s="111">
        <v>17279</v>
      </c>
      <c r="J41" s="111">
        <v>0</v>
      </c>
      <c r="K41" s="111">
        <v>0</v>
      </c>
      <c r="L41" s="111">
        <v>78</v>
      </c>
      <c r="M41" s="111">
        <v>0</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8960</v>
      </c>
      <c r="D42" s="111">
        <v>22</v>
      </c>
      <c r="E42" s="111">
        <v>3831</v>
      </c>
      <c r="F42" s="111">
        <v>45</v>
      </c>
      <c r="G42" s="111">
        <v>490</v>
      </c>
      <c r="H42" s="111">
        <v>196</v>
      </c>
      <c r="I42" s="111">
        <v>0</v>
      </c>
      <c r="J42" s="111">
        <v>195</v>
      </c>
      <c r="K42" s="111">
        <v>236</v>
      </c>
      <c r="L42" s="111">
        <v>3999</v>
      </c>
      <c r="M42" s="111">
        <v>142</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189241</v>
      </c>
      <c r="D43" s="111">
        <v>2465</v>
      </c>
      <c r="E43" s="111">
        <v>4626</v>
      </c>
      <c r="F43" s="111">
        <v>3305</v>
      </c>
      <c r="G43" s="111">
        <v>128</v>
      </c>
      <c r="H43" s="111">
        <v>81637</v>
      </c>
      <c r="I43" s="111">
        <v>43041</v>
      </c>
      <c r="J43" s="111">
        <v>38596</v>
      </c>
      <c r="K43" s="111">
        <v>4102</v>
      </c>
      <c r="L43" s="111">
        <v>305</v>
      </c>
      <c r="M43" s="111">
        <v>248</v>
      </c>
      <c r="N43" s="111">
        <v>92424</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128332</v>
      </c>
      <c r="D44" s="111">
        <v>0</v>
      </c>
      <c r="E44" s="111">
        <v>3</v>
      </c>
      <c r="F44" s="111">
        <v>2890</v>
      </c>
      <c r="G44" s="111">
        <v>72</v>
      </c>
      <c r="H44" s="111">
        <v>32944</v>
      </c>
      <c r="I44" s="111">
        <v>71</v>
      </c>
      <c r="J44" s="111">
        <v>32873</v>
      </c>
      <c r="K44" s="111">
        <v>0</v>
      </c>
      <c r="L44" s="111">
        <v>45</v>
      </c>
      <c r="M44" s="111">
        <v>0</v>
      </c>
      <c r="N44" s="111">
        <v>92378</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275854</v>
      </c>
      <c r="D45" s="113">
        <v>2498</v>
      </c>
      <c r="E45" s="113">
        <v>8454</v>
      </c>
      <c r="F45" s="113">
        <v>969</v>
      </c>
      <c r="G45" s="113">
        <v>1298</v>
      </c>
      <c r="H45" s="113">
        <v>175489</v>
      </c>
      <c r="I45" s="113">
        <v>111116</v>
      </c>
      <c r="J45" s="113">
        <v>64373</v>
      </c>
      <c r="K45" s="113">
        <v>4366</v>
      </c>
      <c r="L45" s="113">
        <v>6019</v>
      </c>
      <c r="M45" s="113">
        <v>657</v>
      </c>
      <c r="N45" s="113">
        <v>76105</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23810</v>
      </c>
      <c r="D46" s="111">
        <v>29</v>
      </c>
      <c r="E46" s="111">
        <v>3820</v>
      </c>
      <c r="F46" s="111">
        <v>0</v>
      </c>
      <c r="G46" s="111">
        <v>50</v>
      </c>
      <c r="H46" s="111">
        <v>191</v>
      </c>
      <c r="I46" s="111">
        <v>91</v>
      </c>
      <c r="J46" s="111">
        <v>100</v>
      </c>
      <c r="K46" s="111">
        <v>0</v>
      </c>
      <c r="L46" s="111">
        <v>3502</v>
      </c>
      <c r="M46" s="111">
        <v>8073</v>
      </c>
      <c r="N46" s="111">
        <v>8145</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13999</v>
      </c>
      <c r="D48" s="111">
        <v>48</v>
      </c>
      <c r="E48" s="111">
        <v>58</v>
      </c>
      <c r="F48" s="111">
        <v>9</v>
      </c>
      <c r="G48" s="111">
        <v>1</v>
      </c>
      <c r="H48" s="111">
        <v>69</v>
      </c>
      <c r="I48" s="111">
        <v>65</v>
      </c>
      <c r="J48" s="111">
        <v>4</v>
      </c>
      <c r="K48" s="111">
        <v>0</v>
      </c>
      <c r="L48" s="111">
        <v>5</v>
      </c>
      <c r="M48" s="111">
        <v>13737</v>
      </c>
      <c r="N48" s="111">
        <v>71</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0</v>
      </c>
      <c r="D49" s="111">
        <v>0</v>
      </c>
      <c r="E49" s="111">
        <v>0</v>
      </c>
      <c r="F49" s="111">
        <v>0</v>
      </c>
      <c r="G49" s="111">
        <v>0</v>
      </c>
      <c r="H49" s="111">
        <v>0</v>
      </c>
      <c r="I49" s="111">
        <v>0</v>
      </c>
      <c r="J49" s="111">
        <v>0</v>
      </c>
      <c r="K49" s="111">
        <v>0</v>
      </c>
      <c r="L49" s="111">
        <v>0</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37808</v>
      </c>
      <c r="D50" s="113">
        <v>77</v>
      </c>
      <c r="E50" s="113">
        <v>3878</v>
      </c>
      <c r="F50" s="113">
        <v>9</v>
      </c>
      <c r="G50" s="113">
        <v>51</v>
      </c>
      <c r="H50" s="113">
        <v>260</v>
      </c>
      <c r="I50" s="113">
        <v>156</v>
      </c>
      <c r="J50" s="113">
        <v>103</v>
      </c>
      <c r="K50" s="113">
        <v>0</v>
      </c>
      <c r="L50" s="113">
        <v>3507</v>
      </c>
      <c r="M50" s="113">
        <v>21810</v>
      </c>
      <c r="N50" s="113">
        <v>8216</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313663</v>
      </c>
      <c r="D51" s="113">
        <v>2575</v>
      </c>
      <c r="E51" s="113">
        <v>12333</v>
      </c>
      <c r="F51" s="113">
        <v>977</v>
      </c>
      <c r="G51" s="113">
        <v>1349</v>
      </c>
      <c r="H51" s="113">
        <v>175748</v>
      </c>
      <c r="I51" s="113">
        <v>111272</v>
      </c>
      <c r="J51" s="113">
        <v>64476</v>
      </c>
      <c r="K51" s="113">
        <v>4366</v>
      </c>
      <c r="L51" s="113">
        <v>9526</v>
      </c>
      <c r="M51" s="113">
        <v>22467</v>
      </c>
      <c r="N51" s="113">
        <v>84321</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2685</v>
      </c>
      <c r="D52" s="113">
        <v>-21111</v>
      </c>
      <c r="E52" s="113">
        <v>-7692</v>
      </c>
      <c r="F52" s="113">
        <v>-31920</v>
      </c>
      <c r="G52" s="113">
        <v>-2743</v>
      </c>
      <c r="H52" s="113">
        <v>-82868</v>
      </c>
      <c r="I52" s="113">
        <v>-37228</v>
      </c>
      <c r="J52" s="113">
        <v>-45640</v>
      </c>
      <c r="K52" s="113">
        <v>-8944</v>
      </c>
      <c r="L52" s="113">
        <v>-13953</v>
      </c>
      <c r="M52" s="113">
        <v>-4472</v>
      </c>
      <c r="N52" s="113">
        <v>176387</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4462</v>
      </c>
      <c r="D53" s="112">
        <v>-20508</v>
      </c>
      <c r="E53" s="112">
        <v>-4145</v>
      </c>
      <c r="F53" s="112">
        <v>-28297</v>
      </c>
      <c r="G53" s="112">
        <v>-2772</v>
      </c>
      <c r="H53" s="112">
        <v>-82725</v>
      </c>
      <c r="I53" s="112">
        <v>-37224</v>
      </c>
      <c r="J53" s="112">
        <v>-45501</v>
      </c>
      <c r="K53" s="112">
        <v>-8937</v>
      </c>
      <c r="L53" s="112">
        <v>-12806</v>
      </c>
      <c r="M53" s="112">
        <v>-3519</v>
      </c>
      <c r="N53" s="112">
        <v>168171</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16478</v>
      </c>
      <c r="D54" s="111">
        <v>0</v>
      </c>
      <c r="E54" s="111">
        <v>0</v>
      </c>
      <c r="F54" s="111">
        <v>0</v>
      </c>
      <c r="G54" s="111">
        <v>0</v>
      </c>
      <c r="H54" s="111">
        <v>0</v>
      </c>
      <c r="I54" s="111">
        <v>0</v>
      </c>
      <c r="J54" s="111">
        <v>0</v>
      </c>
      <c r="K54" s="111">
        <v>0</v>
      </c>
      <c r="L54" s="111">
        <v>0</v>
      </c>
      <c r="M54" s="111">
        <v>0</v>
      </c>
      <c r="N54" s="111">
        <v>16478</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12188</v>
      </c>
      <c r="D55" s="111">
        <v>0</v>
      </c>
      <c r="E55" s="111">
        <v>0</v>
      </c>
      <c r="F55" s="111">
        <v>0</v>
      </c>
      <c r="G55" s="111">
        <v>0</v>
      </c>
      <c r="H55" s="111">
        <v>0</v>
      </c>
      <c r="I55" s="111">
        <v>0</v>
      </c>
      <c r="J55" s="111">
        <v>0</v>
      </c>
      <c r="K55" s="111">
        <v>0</v>
      </c>
      <c r="L55" s="111">
        <v>0</v>
      </c>
      <c r="M55" s="111">
        <v>0</v>
      </c>
      <c r="N55" s="111">
        <v>12188</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326.04000000000002</v>
      </c>
      <c r="D57" s="114">
        <v>70.92</v>
      </c>
      <c r="E57" s="114">
        <v>43.76</v>
      </c>
      <c r="F57" s="114">
        <v>18.989999999999998</v>
      </c>
      <c r="G57" s="114">
        <v>14.15</v>
      </c>
      <c r="H57" s="114">
        <v>96.09</v>
      </c>
      <c r="I57" s="114">
        <v>70.069999999999993</v>
      </c>
      <c r="J57" s="114">
        <v>26.02</v>
      </c>
      <c r="K57" s="114">
        <v>26.68</v>
      </c>
      <c r="L57" s="114">
        <v>42.74</v>
      </c>
      <c r="M57" s="114">
        <v>12.71</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176.46</v>
      </c>
      <c r="D58" s="114">
        <v>19.14</v>
      </c>
      <c r="E58" s="114">
        <v>4.58</v>
      </c>
      <c r="F58" s="114">
        <v>86.32</v>
      </c>
      <c r="G58" s="114">
        <v>3.24</v>
      </c>
      <c r="H58" s="114">
        <v>33.5</v>
      </c>
      <c r="I58" s="114">
        <v>31.6</v>
      </c>
      <c r="J58" s="114">
        <v>1.9</v>
      </c>
      <c r="K58" s="114">
        <v>14.73</v>
      </c>
      <c r="L58" s="114">
        <v>14.39</v>
      </c>
      <c r="M58" s="114">
        <v>0.55000000000000004</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655.16</v>
      </c>
      <c r="D59" s="114">
        <v>0</v>
      </c>
      <c r="E59" s="114">
        <v>0</v>
      </c>
      <c r="F59" s="114">
        <v>0</v>
      </c>
      <c r="G59" s="114">
        <v>0</v>
      </c>
      <c r="H59" s="114">
        <v>655.16</v>
      </c>
      <c r="I59" s="114">
        <v>551.5</v>
      </c>
      <c r="J59" s="114">
        <v>103.66</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1.2</v>
      </c>
      <c r="D60" s="114">
        <v>0</v>
      </c>
      <c r="E60" s="114">
        <v>0</v>
      </c>
      <c r="F60" s="114">
        <v>0</v>
      </c>
      <c r="G60" s="114">
        <v>0</v>
      </c>
      <c r="H60" s="114">
        <v>0</v>
      </c>
      <c r="I60" s="114">
        <v>0</v>
      </c>
      <c r="J60" s="114">
        <v>0</v>
      </c>
      <c r="K60" s="114">
        <v>0</v>
      </c>
      <c r="L60" s="114">
        <v>0</v>
      </c>
      <c r="M60" s="114">
        <v>0</v>
      </c>
      <c r="N60" s="114">
        <v>1.2</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678.07</v>
      </c>
      <c r="D61" s="114">
        <v>15.66</v>
      </c>
      <c r="E61" s="114">
        <v>9.57</v>
      </c>
      <c r="F61" s="114">
        <v>42.46</v>
      </c>
      <c r="G61" s="114">
        <v>1.64</v>
      </c>
      <c r="H61" s="114">
        <v>553.27</v>
      </c>
      <c r="I61" s="114">
        <v>28.86</v>
      </c>
      <c r="J61" s="114">
        <v>524.41</v>
      </c>
      <c r="K61" s="114">
        <v>19.72</v>
      </c>
      <c r="L61" s="114">
        <v>29.58</v>
      </c>
      <c r="M61" s="114">
        <v>5.93</v>
      </c>
      <c r="N61" s="114">
        <v>0.23</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589.75</v>
      </c>
      <c r="D62" s="114">
        <v>0</v>
      </c>
      <c r="E62" s="114">
        <v>0.01</v>
      </c>
      <c r="F62" s="114">
        <v>13.28</v>
      </c>
      <c r="G62" s="114">
        <v>0.33</v>
      </c>
      <c r="H62" s="114">
        <v>151.38999999999999</v>
      </c>
      <c r="I62" s="114">
        <v>0.33</v>
      </c>
      <c r="J62" s="114">
        <v>151.07</v>
      </c>
      <c r="K62" s="114">
        <v>0</v>
      </c>
      <c r="L62" s="114">
        <v>0.2</v>
      </c>
      <c r="M62" s="114">
        <v>0</v>
      </c>
      <c r="N62" s="114">
        <v>424.52</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1247.18</v>
      </c>
      <c r="D63" s="115">
        <v>105.73</v>
      </c>
      <c r="E63" s="115">
        <v>57.9</v>
      </c>
      <c r="F63" s="115">
        <v>134.49</v>
      </c>
      <c r="G63" s="115">
        <v>18.7</v>
      </c>
      <c r="H63" s="115">
        <v>1186.6199999999999</v>
      </c>
      <c r="I63" s="115">
        <v>681.7</v>
      </c>
      <c r="J63" s="115">
        <v>504.93</v>
      </c>
      <c r="K63" s="115">
        <v>61.13</v>
      </c>
      <c r="L63" s="115">
        <v>86.51</v>
      </c>
      <c r="M63" s="115">
        <v>19.190000000000001</v>
      </c>
      <c r="N63" s="115">
        <v>-423.09</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169.52</v>
      </c>
      <c r="D64" s="114">
        <v>3.12</v>
      </c>
      <c r="E64" s="114">
        <v>32.08</v>
      </c>
      <c r="F64" s="114">
        <v>16.690000000000001</v>
      </c>
      <c r="G64" s="114">
        <v>0.1</v>
      </c>
      <c r="H64" s="114">
        <v>0.56999999999999995</v>
      </c>
      <c r="I64" s="114">
        <v>0.42</v>
      </c>
      <c r="J64" s="114">
        <v>0.16</v>
      </c>
      <c r="K64" s="114">
        <v>0.03</v>
      </c>
      <c r="L64" s="114">
        <v>12.32</v>
      </c>
      <c r="M64" s="114">
        <v>104.61</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53.87</v>
      </c>
      <c r="D65" s="114">
        <v>0</v>
      </c>
      <c r="E65" s="114">
        <v>29.9</v>
      </c>
      <c r="F65" s="114">
        <v>12.45</v>
      </c>
      <c r="G65" s="114">
        <v>0.02</v>
      </c>
      <c r="H65" s="114">
        <v>0.12</v>
      </c>
      <c r="I65" s="114">
        <v>0.12</v>
      </c>
      <c r="J65" s="114">
        <v>0</v>
      </c>
      <c r="K65" s="114">
        <v>0</v>
      </c>
      <c r="L65" s="114">
        <v>11.38</v>
      </c>
      <c r="M65" s="114">
        <v>0</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12.39</v>
      </c>
      <c r="D67" s="114">
        <v>0</v>
      </c>
      <c r="E67" s="114">
        <v>2.0499999999999998</v>
      </c>
      <c r="F67" s="114">
        <v>0</v>
      </c>
      <c r="G67" s="114">
        <v>0</v>
      </c>
      <c r="H67" s="114">
        <v>1.27</v>
      </c>
      <c r="I67" s="114">
        <v>0.32</v>
      </c>
      <c r="J67" s="114">
        <v>0.95</v>
      </c>
      <c r="K67" s="114">
        <v>0</v>
      </c>
      <c r="L67" s="114">
        <v>9.07</v>
      </c>
      <c r="M67" s="114">
        <v>0</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0</v>
      </c>
      <c r="D68" s="114">
        <v>0</v>
      </c>
      <c r="E68" s="114">
        <v>0</v>
      </c>
      <c r="F68" s="114">
        <v>0</v>
      </c>
      <c r="G68" s="114">
        <v>0</v>
      </c>
      <c r="H68" s="114">
        <v>0</v>
      </c>
      <c r="I68" s="114">
        <v>0</v>
      </c>
      <c r="J68" s="114">
        <v>0</v>
      </c>
      <c r="K68" s="114">
        <v>0</v>
      </c>
      <c r="L68" s="114">
        <v>0</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181.91</v>
      </c>
      <c r="D69" s="115">
        <v>3.12</v>
      </c>
      <c r="E69" s="115">
        <v>34.119999999999997</v>
      </c>
      <c r="F69" s="115">
        <v>16.690000000000001</v>
      </c>
      <c r="G69" s="115">
        <v>0.1</v>
      </c>
      <c r="H69" s="115">
        <v>1.85</v>
      </c>
      <c r="I69" s="115">
        <v>0.74</v>
      </c>
      <c r="J69" s="115">
        <v>1.1100000000000001</v>
      </c>
      <c r="K69" s="115">
        <v>0.03</v>
      </c>
      <c r="L69" s="115">
        <v>21.39</v>
      </c>
      <c r="M69" s="115">
        <v>104.61</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1429.1</v>
      </c>
      <c r="D70" s="115">
        <v>108.85</v>
      </c>
      <c r="E70" s="115">
        <v>92.02</v>
      </c>
      <c r="F70" s="115">
        <v>151.18</v>
      </c>
      <c r="G70" s="115">
        <v>18.8</v>
      </c>
      <c r="H70" s="115">
        <v>1188.47</v>
      </c>
      <c r="I70" s="115">
        <v>682.43</v>
      </c>
      <c r="J70" s="115">
        <v>506.04</v>
      </c>
      <c r="K70" s="115">
        <v>61.17</v>
      </c>
      <c r="L70" s="115">
        <v>107.9</v>
      </c>
      <c r="M70" s="115">
        <v>123.8</v>
      </c>
      <c r="N70" s="115">
        <v>-423.09</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0</v>
      </c>
      <c r="D71" s="114">
        <v>0</v>
      </c>
      <c r="E71" s="114">
        <v>0</v>
      </c>
      <c r="F71" s="114">
        <v>0</v>
      </c>
      <c r="G71" s="114">
        <v>0</v>
      </c>
      <c r="H71" s="114">
        <v>0</v>
      </c>
      <c r="I71" s="114">
        <v>0</v>
      </c>
      <c r="J71" s="114">
        <v>0</v>
      </c>
      <c r="K71" s="114">
        <v>0</v>
      </c>
      <c r="L71" s="114">
        <v>0</v>
      </c>
      <c r="M71" s="114">
        <v>0</v>
      </c>
      <c r="N71" s="114">
        <v>0</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0</v>
      </c>
      <c r="D72" s="114">
        <v>0</v>
      </c>
      <c r="E72" s="114">
        <v>0</v>
      </c>
      <c r="F72" s="114">
        <v>0</v>
      </c>
      <c r="G72" s="114">
        <v>0</v>
      </c>
      <c r="H72" s="114">
        <v>0</v>
      </c>
      <c r="I72" s="114">
        <v>0</v>
      </c>
      <c r="J72" s="114">
        <v>0</v>
      </c>
      <c r="K72" s="114">
        <v>0</v>
      </c>
      <c r="L72" s="114">
        <v>0</v>
      </c>
      <c r="M72" s="114">
        <v>0</v>
      </c>
      <c r="N72" s="114">
        <v>0</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0</v>
      </c>
      <c r="D73" s="114">
        <v>0</v>
      </c>
      <c r="E73" s="114">
        <v>0</v>
      </c>
      <c r="F73" s="114">
        <v>0</v>
      </c>
      <c r="G73" s="114">
        <v>0</v>
      </c>
      <c r="H73" s="114">
        <v>0</v>
      </c>
      <c r="I73" s="114">
        <v>0</v>
      </c>
      <c r="J73" s="114">
        <v>0</v>
      </c>
      <c r="K73" s="114">
        <v>0</v>
      </c>
      <c r="L73" s="114">
        <v>0</v>
      </c>
      <c r="M73" s="114">
        <v>0</v>
      </c>
      <c r="N73" s="114">
        <v>0</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0</v>
      </c>
      <c r="D74" s="114">
        <v>0</v>
      </c>
      <c r="E74" s="114">
        <v>0</v>
      </c>
      <c r="F74" s="114">
        <v>0</v>
      </c>
      <c r="G74" s="114">
        <v>0</v>
      </c>
      <c r="H74" s="114">
        <v>0</v>
      </c>
      <c r="I74" s="114">
        <v>0</v>
      </c>
      <c r="J74" s="114">
        <v>0</v>
      </c>
      <c r="K74" s="114">
        <v>0</v>
      </c>
      <c r="L74" s="114">
        <v>0</v>
      </c>
      <c r="M74" s="114">
        <v>0</v>
      </c>
      <c r="N74" s="114">
        <v>0</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217.12</v>
      </c>
      <c r="D75" s="114">
        <v>0</v>
      </c>
      <c r="E75" s="114">
        <v>0</v>
      </c>
      <c r="F75" s="114">
        <v>0</v>
      </c>
      <c r="G75" s="114">
        <v>0</v>
      </c>
      <c r="H75" s="114">
        <v>0</v>
      </c>
      <c r="I75" s="114">
        <v>0</v>
      </c>
      <c r="J75" s="114">
        <v>0</v>
      </c>
      <c r="K75" s="114">
        <v>0</v>
      </c>
      <c r="L75" s="114">
        <v>0</v>
      </c>
      <c r="M75" s="114">
        <v>0</v>
      </c>
      <c r="N75" s="114">
        <v>217.12</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132.41</v>
      </c>
      <c r="D76" s="114">
        <v>0</v>
      </c>
      <c r="E76" s="114">
        <v>0</v>
      </c>
      <c r="F76" s="114">
        <v>0</v>
      </c>
      <c r="G76" s="114">
        <v>0</v>
      </c>
      <c r="H76" s="114">
        <v>0</v>
      </c>
      <c r="I76" s="114">
        <v>0</v>
      </c>
      <c r="J76" s="114">
        <v>0</v>
      </c>
      <c r="K76" s="114">
        <v>0</v>
      </c>
      <c r="L76" s="114">
        <v>0</v>
      </c>
      <c r="M76" s="114">
        <v>0</v>
      </c>
      <c r="N76" s="114">
        <v>132.41</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517.11</v>
      </c>
      <c r="D77" s="114">
        <v>0.05</v>
      </c>
      <c r="E77" s="114">
        <v>0</v>
      </c>
      <c r="F77" s="114">
        <v>2.31</v>
      </c>
      <c r="G77" s="114">
        <v>3.29</v>
      </c>
      <c r="H77" s="114">
        <v>502.39</v>
      </c>
      <c r="I77" s="114">
        <v>233.76</v>
      </c>
      <c r="J77" s="114">
        <v>268.63</v>
      </c>
      <c r="K77" s="114">
        <v>0.13</v>
      </c>
      <c r="L77" s="114">
        <v>7.73</v>
      </c>
      <c r="M77" s="114">
        <v>1.22</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79.959999999999994</v>
      </c>
      <c r="D78" s="114">
        <v>0</v>
      </c>
      <c r="E78" s="114">
        <v>0</v>
      </c>
      <c r="F78" s="114">
        <v>0.03</v>
      </c>
      <c r="G78" s="114">
        <v>0.17</v>
      </c>
      <c r="H78" s="114">
        <v>79.400000000000006</v>
      </c>
      <c r="I78" s="114">
        <v>79.400000000000006</v>
      </c>
      <c r="J78" s="114">
        <v>0</v>
      </c>
      <c r="K78" s="114">
        <v>0</v>
      </c>
      <c r="L78" s="114">
        <v>0.36</v>
      </c>
      <c r="M78" s="114">
        <v>0</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41.18</v>
      </c>
      <c r="D79" s="114">
        <v>0.1</v>
      </c>
      <c r="E79" s="114">
        <v>17.61</v>
      </c>
      <c r="F79" s="114">
        <v>0.21</v>
      </c>
      <c r="G79" s="114">
        <v>2.25</v>
      </c>
      <c r="H79" s="114">
        <v>0.9</v>
      </c>
      <c r="I79" s="114">
        <v>0</v>
      </c>
      <c r="J79" s="114">
        <v>0.9</v>
      </c>
      <c r="K79" s="114">
        <v>1.08</v>
      </c>
      <c r="L79" s="114">
        <v>18.38</v>
      </c>
      <c r="M79" s="114">
        <v>0.65</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869.66</v>
      </c>
      <c r="D80" s="114">
        <v>11.33</v>
      </c>
      <c r="E80" s="114">
        <v>21.26</v>
      </c>
      <c r="F80" s="114">
        <v>15.19</v>
      </c>
      <c r="G80" s="114">
        <v>0.59</v>
      </c>
      <c r="H80" s="114">
        <v>375.17</v>
      </c>
      <c r="I80" s="114">
        <v>197.8</v>
      </c>
      <c r="J80" s="114">
        <v>177.37</v>
      </c>
      <c r="K80" s="114">
        <v>18.850000000000001</v>
      </c>
      <c r="L80" s="114">
        <v>1.4</v>
      </c>
      <c r="M80" s="114">
        <v>1.1399999999999999</v>
      </c>
      <c r="N80" s="114">
        <v>424.73</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589.75</v>
      </c>
      <c r="D81" s="114">
        <v>0</v>
      </c>
      <c r="E81" s="114">
        <v>0.01</v>
      </c>
      <c r="F81" s="114">
        <v>13.28</v>
      </c>
      <c r="G81" s="114">
        <v>0.33</v>
      </c>
      <c r="H81" s="114">
        <v>151.38999999999999</v>
      </c>
      <c r="I81" s="114">
        <v>0.33</v>
      </c>
      <c r="J81" s="114">
        <v>151.07</v>
      </c>
      <c r="K81" s="114">
        <v>0</v>
      </c>
      <c r="L81" s="114">
        <v>0.2</v>
      </c>
      <c r="M81" s="114">
        <v>0</v>
      </c>
      <c r="N81" s="114">
        <v>424.52</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1267.69</v>
      </c>
      <c r="D82" s="115">
        <v>11.48</v>
      </c>
      <c r="E82" s="115">
        <v>38.85</v>
      </c>
      <c r="F82" s="115">
        <v>4.45</v>
      </c>
      <c r="G82" s="115">
        <v>5.97</v>
      </c>
      <c r="H82" s="115">
        <v>806.46</v>
      </c>
      <c r="I82" s="115">
        <v>510.63</v>
      </c>
      <c r="J82" s="115">
        <v>295.82</v>
      </c>
      <c r="K82" s="115">
        <v>20.059999999999999</v>
      </c>
      <c r="L82" s="115">
        <v>27.66</v>
      </c>
      <c r="M82" s="115">
        <v>3.02</v>
      </c>
      <c r="N82" s="115">
        <v>349.74</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109.42</v>
      </c>
      <c r="D83" s="114">
        <v>0.13</v>
      </c>
      <c r="E83" s="114">
        <v>17.559999999999999</v>
      </c>
      <c r="F83" s="114">
        <v>0</v>
      </c>
      <c r="G83" s="114">
        <v>0.23</v>
      </c>
      <c r="H83" s="114">
        <v>0.88</v>
      </c>
      <c r="I83" s="114">
        <v>0.42</v>
      </c>
      <c r="J83" s="114">
        <v>0.46</v>
      </c>
      <c r="K83" s="114">
        <v>0</v>
      </c>
      <c r="L83" s="114">
        <v>16.09</v>
      </c>
      <c r="M83" s="114">
        <v>37.1</v>
      </c>
      <c r="N83" s="114">
        <v>37.43</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64.33</v>
      </c>
      <c r="D85" s="114">
        <v>0.22</v>
      </c>
      <c r="E85" s="114">
        <v>0.27</v>
      </c>
      <c r="F85" s="114">
        <v>0.04</v>
      </c>
      <c r="G85" s="114">
        <v>0</v>
      </c>
      <c r="H85" s="114">
        <v>0.32</v>
      </c>
      <c r="I85" s="114">
        <v>0.3</v>
      </c>
      <c r="J85" s="114">
        <v>0.02</v>
      </c>
      <c r="K85" s="114">
        <v>0</v>
      </c>
      <c r="L85" s="114">
        <v>0.02</v>
      </c>
      <c r="M85" s="114">
        <v>63.13</v>
      </c>
      <c r="N85" s="114">
        <v>0.33</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0</v>
      </c>
      <c r="D86" s="114">
        <v>0</v>
      </c>
      <c r="E86" s="114">
        <v>0</v>
      </c>
      <c r="F86" s="114">
        <v>0</v>
      </c>
      <c r="G86" s="114">
        <v>0</v>
      </c>
      <c r="H86" s="114">
        <v>0</v>
      </c>
      <c r="I86" s="114">
        <v>0</v>
      </c>
      <c r="J86" s="114">
        <v>0</v>
      </c>
      <c r="K86" s="114">
        <v>0</v>
      </c>
      <c r="L86" s="114">
        <v>0</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173.75</v>
      </c>
      <c r="D87" s="115">
        <v>0.36</v>
      </c>
      <c r="E87" s="115">
        <v>17.82</v>
      </c>
      <c r="F87" s="115">
        <v>0.04</v>
      </c>
      <c r="G87" s="115">
        <v>0.23</v>
      </c>
      <c r="H87" s="115">
        <v>1.19</v>
      </c>
      <c r="I87" s="115">
        <v>0.72</v>
      </c>
      <c r="J87" s="115">
        <v>0.47</v>
      </c>
      <c r="K87" s="115">
        <v>0</v>
      </c>
      <c r="L87" s="115">
        <v>16.12</v>
      </c>
      <c r="M87" s="115">
        <v>100.23</v>
      </c>
      <c r="N87" s="115">
        <v>37.76</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1441.44</v>
      </c>
      <c r="D88" s="115">
        <v>11.83</v>
      </c>
      <c r="E88" s="115">
        <v>56.67</v>
      </c>
      <c r="F88" s="115">
        <v>4.49</v>
      </c>
      <c r="G88" s="115">
        <v>6.2</v>
      </c>
      <c r="H88" s="115">
        <v>807.65</v>
      </c>
      <c r="I88" s="115">
        <v>511.35</v>
      </c>
      <c r="J88" s="115">
        <v>296.3</v>
      </c>
      <c r="K88" s="115">
        <v>20.059999999999999</v>
      </c>
      <c r="L88" s="115">
        <v>43.78</v>
      </c>
      <c r="M88" s="115">
        <v>103.25</v>
      </c>
      <c r="N88" s="115">
        <v>387.5</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12.34</v>
      </c>
      <c r="D89" s="115">
        <v>-97.02</v>
      </c>
      <c r="E89" s="115">
        <v>-35.35</v>
      </c>
      <c r="F89" s="115">
        <v>-146.69</v>
      </c>
      <c r="G89" s="115">
        <v>-12.6</v>
      </c>
      <c r="H89" s="115">
        <v>-380.82</v>
      </c>
      <c r="I89" s="115">
        <v>-171.08</v>
      </c>
      <c r="J89" s="115">
        <v>-209.74</v>
      </c>
      <c r="K89" s="115">
        <v>-41.1</v>
      </c>
      <c r="L89" s="115">
        <v>-64.12</v>
      </c>
      <c r="M89" s="115">
        <v>-20.55</v>
      </c>
      <c r="N89" s="115">
        <v>810.59</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20.5</v>
      </c>
      <c r="D90" s="116">
        <v>-94.25</v>
      </c>
      <c r="E90" s="116">
        <v>-19.05</v>
      </c>
      <c r="F90" s="116">
        <v>-130.04</v>
      </c>
      <c r="G90" s="116">
        <v>-12.74</v>
      </c>
      <c r="H90" s="116">
        <v>-380.16</v>
      </c>
      <c r="I90" s="116">
        <v>-171.06</v>
      </c>
      <c r="J90" s="116">
        <v>-209.1</v>
      </c>
      <c r="K90" s="116">
        <v>-41.07</v>
      </c>
      <c r="L90" s="116">
        <v>-58.85</v>
      </c>
      <c r="M90" s="116">
        <v>-16.170000000000002</v>
      </c>
      <c r="N90" s="116">
        <v>772.83</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75.73</v>
      </c>
      <c r="D91" s="114">
        <v>0</v>
      </c>
      <c r="E91" s="114">
        <v>0</v>
      </c>
      <c r="F91" s="114">
        <v>0</v>
      </c>
      <c r="G91" s="114">
        <v>0</v>
      </c>
      <c r="H91" s="114">
        <v>0</v>
      </c>
      <c r="I91" s="114">
        <v>0</v>
      </c>
      <c r="J91" s="114">
        <v>0</v>
      </c>
      <c r="K91" s="114">
        <v>0</v>
      </c>
      <c r="L91" s="114">
        <v>0</v>
      </c>
      <c r="M91" s="114">
        <v>0</v>
      </c>
      <c r="N91" s="114">
        <v>75.73</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56.01</v>
      </c>
      <c r="D92" s="114">
        <v>0</v>
      </c>
      <c r="E92" s="114">
        <v>0</v>
      </c>
      <c r="F92" s="114">
        <v>0</v>
      </c>
      <c r="G92" s="114">
        <v>0</v>
      </c>
      <c r="H92" s="114">
        <v>0</v>
      </c>
      <c r="I92" s="114">
        <v>0</v>
      </c>
      <c r="J92" s="114">
        <v>0</v>
      </c>
      <c r="K92" s="114">
        <v>0</v>
      </c>
      <c r="L92" s="114">
        <v>0</v>
      </c>
      <c r="M92" s="114">
        <v>0</v>
      </c>
      <c r="N92" s="114">
        <v>56.01</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622</v>
      </c>
      <c r="B1" s="219"/>
      <c r="C1" s="220" t="str">
        <f>"Auszahlungen und Einzahlungen der Kreisverwaltungen "&amp;Deckblatt!A7&amp;" 
nach Produktbereichen"</f>
        <v>Auszahlungen und Einzahlungen der Kreisverwaltungen 2021 
nach Produktbereichen</v>
      </c>
      <c r="D1" s="220"/>
      <c r="E1" s="220"/>
      <c r="F1" s="220"/>
      <c r="G1" s="221"/>
      <c r="H1" s="222" t="str">
        <f>"Auszahlungen und Einzahlungen der Kreisverwaltungen "&amp;Deckblatt!A7&amp;" 
nach Produktbereichen"</f>
        <v>Auszahlungen und Einzahlungen der Kreisverwaltungen 2021 
nach Produktbereichen</v>
      </c>
      <c r="I1" s="220"/>
      <c r="J1" s="220"/>
      <c r="K1" s="220"/>
      <c r="L1" s="220"/>
      <c r="M1" s="220"/>
      <c r="N1" s="221"/>
    </row>
    <row r="2" spans="1:14" s="74" customFormat="1" ht="15" customHeight="1">
      <c r="A2" s="218" t="s">
        <v>625</v>
      </c>
      <c r="B2" s="219"/>
      <c r="C2" s="220" t="s">
        <v>73</v>
      </c>
      <c r="D2" s="220"/>
      <c r="E2" s="220"/>
      <c r="F2" s="220"/>
      <c r="G2" s="221"/>
      <c r="H2" s="222" t="s">
        <v>73</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45" customHeight="1">
      <c r="A17" s="206"/>
      <c r="B17" s="207"/>
      <c r="C17" s="260"/>
      <c r="D17" s="157">
        <v>11</v>
      </c>
      <c r="E17" s="157">
        <v>12</v>
      </c>
      <c r="F17" s="157" t="s">
        <v>109</v>
      </c>
      <c r="G17" s="158" t="s">
        <v>110</v>
      </c>
      <c r="H17" s="159">
        <v>3</v>
      </c>
      <c r="I17" s="157" t="s">
        <v>113</v>
      </c>
      <c r="J17" s="157">
        <v>36</v>
      </c>
      <c r="K17" s="157">
        <v>4</v>
      </c>
      <c r="L17" s="157" t="s">
        <v>114</v>
      </c>
      <c r="M17" s="157" t="s">
        <v>123</v>
      </c>
      <c r="N17" s="153">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62516</v>
      </c>
      <c r="D20" s="111">
        <v>14705</v>
      </c>
      <c r="E20" s="111">
        <v>10080</v>
      </c>
      <c r="F20" s="111">
        <v>2645</v>
      </c>
      <c r="G20" s="111">
        <v>3009</v>
      </c>
      <c r="H20" s="111">
        <v>14358</v>
      </c>
      <c r="I20" s="111">
        <v>7045</v>
      </c>
      <c r="J20" s="111">
        <v>7313</v>
      </c>
      <c r="K20" s="111">
        <v>6453</v>
      </c>
      <c r="L20" s="111">
        <v>7467</v>
      </c>
      <c r="M20" s="111">
        <v>3799</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33670</v>
      </c>
      <c r="D21" s="111">
        <v>4912</v>
      </c>
      <c r="E21" s="111">
        <v>1921</v>
      </c>
      <c r="F21" s="111">
        <v>15109</v>
      </c>
      <c r="G21" s="111">
        <v>683</v>
      </c>
      <c r="H21" s="111">
        <v>6457</v>
      </c>
      <c r="I21" s="111">
        <v>6426</v>
      </c>
      <c r="J21" s="111">
        <v>31</v>
      </c>
      <c r="K21" s="111">
        <v>1529</v>
      </c>
      <c r="L21" s="111">
        <v>2986</v>
      </c>
      <c r="M21" s="111">
        <v>74</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277963</v>
      </c>
      <c r="D22" s="111">
        <v>0</v>
      </c>
      <c r="E22" s="111">
        <v>0</v>
      </c>
      <c r="F22" s="111">
        <v>0</v>
      </c>
      <c r="G22" s="111">
        <v>0</v>
      </c>
      <c r="H22" s="111">
        <v>277963</v>
      </c>
      <c r="I22" s="111">
        <v>239329</v>
      </c>
      <c r="J22" s="111">
        <v>38634</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347</v>
      </c>
      <c r="D23" s="111">
        <v>2</v>
      </c>
      <c r="E23" s="111">
        <v>0</v>
      </c>
      <c r="F23" s="111">
        <v>0</v>
      </c>
      <c r="G23" s="111">
        <v>0</v>
      </c>
      <c r="H23" s="111">
        <v>0</v>
      </c>
      <c r="I23" s="111">
        <v>0</v>
      </c>
      <c r="J23" s="111">
        <v>0</v>
      </c>
      <c r="K23" s="111">
        <v>0</v>
      </c>
      <c r="L23" s="111">
        <v>0</v>
      </c>
      <c r="M23" s="111">
        <v>0</v>
      </c>
      <c r="N23" s="111">
        <v>345</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147179</v>
      </c>
      <c r="D24" s="111">
        <v>2988</v>
      </c>
      <c r="E24" s="111">
        <v>1743</v>
      </c>
      <c r="F24" s="111">
        <v>7804</v>
      </c>
      <c r="G24" s="111">
        <v>637</v>
      </c>
      <c r="H24" s="111">
        <v>116633</v>
      </c>
      <c r="I24" s="111">
        <v>5575</v>
      </c>
      <c r="J24" s="111">
        <v>111058</v>
      </c>
      <c r="K24" s="111">
        <v>4704</v>
      </c>
      <c r="L24" s="111">
        <v>11456</v>
      </c>
      <c r="M24" s="111">
        <v>1058</v>
      </c>
      <c r="N24" s="111">
        <v>156</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129111</v>
      </c>
      <c r="D25" s="111">
        <v>0</v>
      </c>
      <c r="E25" s="111">
        <v>0</v>
      </c>
      <c r="F25" s="111">
        <v>675</v>
      </c>
      <c r="G25" s="111">
        <v>4</v>
      </c>
      <c r="H25" s="111">
        <v>27335</v>
      </c>
      <c r="I25" s="111">
        <v>0</v>
      </c>
      <c r="J25" s="111">
        <v>27335</v>
      </c>
      <c r="K25" s="111">
        <v>0</v>
      </c>
      <c r="L25" s="111">
        <v>634</v>
      </c>
      <c r="M25" s="111">
        <v>5</v>
      </c>
      <c r="N25" s="111">
        <v>100459</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392564</v>
      </c>
      <c r="D26" s="113">
        <v>22606</v>
      </c>
      <c r="E26" s="113">
        <v>13744</v>
      </c>
      <c r="F26" s="113">
        <v>24883</v>
      </c>
      <c r="G26" s="113">
        <v>4326</v>
      </c>
      <c r="H26" s="113">
        <v>388076</v>
      </c>
      <c r="I26" s="113">
        <v>258376</v>
      </c>
      <c r="J26" s="113">
        <v>129700</v>
      </c>
      <c r="K26" s="113">
        <v>12686</v>
      </c>
      <c r="L26" s="113">
        <v>21275</v>
      </c>
      <c r="M26" s="113">
        <v>4927</v>
      </c>
      <c r="N26" s="113">
        <v>-99958</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12195</v>
      </c>
      <c r="D27" s="111">
        <v>5006</v>
      </c>
      <c r="E27" s="111">
        <v>1813</v>
      </c>
      <c r="F27" s="111">
        <v>1418</v>
      </c>
      <c r="G27" s="111">
        <v>329</v>
      </c>
      <c r="H27" s="111">
        <v>7</v>
      </c>
      <c r="I27" s="111">
        <v>7</v>
      </c>
      <c r="J27" s="111">
        <v>0</v>
      </c>
      <c r="K27" s="111">
        <v>19</v>
      </c>
      <c r="L27" s="111">
        <v>2849</v>
      </c>
      <c r="M27" s="111">
        <v>752</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4612</v>
      </c>
      <c r="D28" s="111">
        <v>76</v>
      </c>
      <c r="E28" s="111">
        <v>779</v>
      </c>
      <c r="F28" s="111">
        <v>476</v>
      </c>
      <c r="G28" s="111">
        <v>307</v>
      </c>
      <c r="H28" s="111">
        <v>0</v>
      </c>
      <c r="I28" s="111">
        <v>0</v>
      </c>
      <c r="J28" s="111">
        <v>0</v>
      </c>
      <c r="K28" s="111">
        <v>0</v>
      </c>
      <c r="L28" s="111">
        <v>2846</v>
      </c>
      <c r="M28" s="111">
        <v>130</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23856</v>
      </c>
      <c r="D30" s="111">
        <v>10</v>
      </c>
      <c r="E30" s="111">
        <v>110</v>
      </c>
      <c r="F30" s="111">
        <v>0</v>
      </c>
      <c r="G30" s="111">
        <v>0</v>
      </c>
      <c r="H30" s="111">
        <v>2727</v>
      </c>
      <c r="I30" s="111">
        <v>0</v>
      </c>
      <c r="J30" s="111">
        <v>2727</v>
      </c>
      <c r="K30" s="111">
        <v>70</v>
      </c>
      <c r="L30" s="111">
        <v>2397</v>
      </c>
      <c r="M30" s="111">
        <v>18542</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36</v>
      </c>
      <c r="D31" s="111">
        <v>0</v>
      </c>
      <c r="E31" s="111">
        <v>0</v>
      </c>
      <c r="F31" s="111">
        <v>0</v>
      </c>
      <c r="G31" s="111">
        <v>0</v>
      </c>
      <c r="H31" s="111">
        <v>0</v>
      </c>
      <c r="I31" s="111">
        <v>0</v>
      </c>
      <c r="J31" s="111">
        <v>0</v>
      </c>
      <c r="K31" s="111">
        <v>0</v>
      </c>
      <c r="L31" s="111">
        <v>0</v>
      </c>
      <c r="M31" s="111">
        <v>36</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36015</v>
      </c>
      <c r="D32" s="113">
        <v>5016</v>
      </c>
      <c r="E32" s="113">
        <v>1923</v>
      </c>
      <c r="F32" s="113">
        <v>1418</v>
      </c>
      <c r="G32" s="113">
        <v>329</v>
      </c>
      <c r="H32" s="113">
        <v>2734</v>
      </c>
      <c r="I32" s="113">
        <v>7</v>
      </c>
      <c r="J32" s="113">
        <v>2727</v>
      </c>
      <c r="K32" s="113">
        <v>90</v>
      </c>
      <c r="L32" s="113">
        <v>5246</v>
      </c>
      <c r="M32" s="113">
        <v>19258</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428579</v>
      </c>
      <c r="D33" s="113">
        <v>27622</v>
      </c>
      <c r="E33" s="113">
        <v>15667</v>
      </c>
      <c r="F33" s="113">
        <v>26301</v>
      </c>
      <c r="G33" s="113">
        <v>4655</v>
      </c>
      <c r="H33" s="113">
        <v>390811</v>
      </c>
      <c r="I33" s="113">
        <v>258383</v>
      </c>
      <c r="J33" s="113">
        <v>132428</v>
      </c>
      <c r="K33" s="113">
        <v>12776</v>
      </c>
      <c r="L33" s="113">
        <v>26521</v>
      </c>
      <c r="M33" s="113">
        <v>24184</v>
      </c>
      <c r="N33" s="113">
        <v>-99958</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0</v>
      </c>
      <c r="D34" s="111">
        <v>0</v>
      </c>
      <c r="E34" s="111">
        <v>0</v>
      </c>
      <c r="F34" s="111">
        <v>0</v>
      </c>
      <c r="G34" s="111">
        <v>0</v>
      </c>
      <c r="H34" s="111">
        <v>0</v>
      </c>
      <c r="I34" s="111">
        <v>0</v>
      </c>
      <c r="J34" s="111">
        <v>0</v>
      </c>
      <c r="K34" s="111">
        <v>0</v>
      </c>
      <c r="L34" s="111">
        <v>0</v>
      </c>
      <c r="M34" s="111">
        <v>0</v>
      </c>
      <c r="N34" s="111">
        <v>0</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0</v>
      </c>
      <c r="D35" s="111">
        <v>0</v>
      </c>
      <c r="E35" s="111">
        <v>0</v>
      </c>
      <c r="F35" s="111">
        <v>0</v>
      </c>
      <c r="G35" s="111">
        <v>0</v>
      </c>
      <c r="H35" s="111">
        <v>0</v>
      </c>
      <c r="I35" s="111">
        <v>0</v>
      </c>
      <c r="J35" s="111">
        <v>0</v>
      </c>
      <c r="K35" s="111">
        <v>0</v>
      </c>
      <c r="L35" s="111">
        <v>0</v>
      </c>
      <c r="M35" s="111">
        <v>0</v>
      </c>
      <c r="N35" s="111">
        <v>0</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0</v>
      </c>
      <c r="D36" s="111">
        <v>0</v>
      </c>
      <c r="E36" s="111">
        <v>0</v>
      </c>
      <c r="F36" s="111">
        <v>0</v>
      </c>
      <c r="G36" s="111">
        <v>0</v>
      </c>
      <c r="H36" s="111">
        <v>0</v>
      </c>
      <c r="I36" s="111">
        <v>0</v>
      </c>
      <c r="J36" s="111">
        <v>0</v>
      </c>
      <c r="K36" s="111">
        <v>0</v>
      </c>
      <c r="L36" s="111">
        <v>0</v>
      </c>
      <c r="M36" s="111">
        <v>0</v>
      </c>
      <c r="N36" s="111">
        <v>0</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0</v>
      </c>
      <c r="D37" s="111">
        <v>0</v>
      </c>
      <c r="E37" s="111">
        <v>0</v>
      </c>
      <c r="F37" s="111">
        <v>0</v>
      </c>
      <c r="G37" s="111">
        <v>0</v>
      </c>
      <c r="H37" s="111">
        <v>0</v>
      </c>
      <c r="I37" s="111">
        <v>0</v>
      </c>
      <c r="J37" s="111">
        <v>0</v>
      </c>
      <c r="K37" s="111">
        <v>0</v>
      </c>
      <c r="L37" s="111">
        <v>0</v>
      </c>
      <c r="M37" s="111">
        <v>0</v>
      </c>
      <c r="N37" s="111">
        <v>0</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54970</v>
      </c>
      <c r="D38" s="111">
        <v>0</v>
      </c>
      <c r="E38" s="111">
        <v>0</v>
      </c>
      <c r="F38" s="111">
        <v>0</v>
      </c>
      <c r="G38" s="111">
        <v>0</v>
      </c>
      <c r="H38" s="111">
        <v>0</v>
      </c>
      <c r="I38" s="111">
        <v>0</v>
      </c>
      <c r="J38" s="111">
        <v>0</v>
      </c>
      <c r="K38" s="111">
        <v>0</v>
      </c>
      <c r="L38" s="111">
        <v>0</v>
      </c>
      <c r="M38" s="111">
        <v>0</v>
      </c>
      <c r="N38" s="111">
        <v>54970</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33315</v>
      </c>
      <c r="D39" s="111">
        <v>0</v>
      </c>
      <c r="E39" s="111">
        <v>0</v>
      </c>
      <c r="F39" s="111">
        <v>0</v>
      </c>
      <c r="G39" s="111">
        <v>0</v>
      </c>
      <c r="H39" s="111">
        <v>0</v>
      </c>
      <c r="I39" s="111">
        <v>0</v>
      </c>
      <c r="J39" s="111">
        <v>0</v>
      </c>
      <c r="K39" s="111">
        <v>0</v>
      </c>
      <c r="L39" s="111">
        <v>0</v>
      </c>
      <c r="M39" s="111">
        <v>0</v>
      </c>
      <c r="N39" s="111">
        <v>33315</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131098</v>
      </c>
      <c r="D40" s="111">
        <v>119</v>
      </c>
      <c r="E40" s="111">
        <v>16</v>
      </c>
      <c r="F40" s="111">
        <v>460</v>
      </c>
      <c r="G40" s="111">
        <v>642</v>
      </c>
      <c r="H40" s="111">
        <v>125014</v>
      </c>
      <c r="I40" s="111">
        <v>68993</v>
      </c>
      <c r="J40" s="111">
        <v>56020</v>
      </c>
      <c r="K40" s="111">
        <v>71</v>
      </c>
      <c r="L40" s="111">
        <v>4290</v>
      </c>
      <c r="M40" s="111">
        <v>487</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110827</v>
      </c>
      <c r="D41" s="111">
        <v>0</v>
      </c>
      <c r="E41" s="111">
        <v>7</v>
      </c>
      <c r="F41" s="111">
        <v>0</v>
      </c>
      <c r="G41" s="111">
        <v>264</v>
      </c>
      <c r="H41" s="111">
        <v>110198</v>
      </c>
      <c r="I41" s="111">
        <v>109921</v>
      </c>
      <c r="J41" s="111">
        <v>276</v>
      </c>
      <c r="K41" s="111">
        <v>0</v>
      </c>
      <c r="L41" s="111">
        <v>0</v>
      </c>
      <c r="M41" s="111">
        <v>359</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6786</v>
      </c>
      <c r="D42" s="111">
        <v>60</v>
      </c>
      <c r="E42" s="111">
        <v>2554</v>
      </c>
      <c r="F42" s="111">
        <v>27</v>
      </c>
      <c r="G42" s="111">
        <v>0</v>
      </c>
      <c r="H42" s="111">
        <v>12</v>
      </c>
      <c r="I42" s="111">
        <v>12</v>
      </c>
      <c r="J42" s="111">
        <v>1</v>
      </c>
      <c r="K42" s="111">
        <v>201</v>
      </c>
      <c r="L42" s="111">
        <v>3695</v>
      </c>
      <c r="M42" s="111">
        <v>238</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183122</v>
      </c>
      <c r="D43" s="111">
        <v>1728</v>
      </c>
      <c r="E43" s="111">
        <v>7600</v>
      </c>
      <c r="F43" s="111">
        <v>1138</v>
      </c>
      <c r="G43" s="111">
        <v>585</v>
      </c>
      <c r="H43" s="111">
        <v>67769</v>
      </c>
      <c r="I43" s="111">
        <v>34554</v>
      </c>
      <c r="J43" s="111">
        <v>33215</v>
      </c>
      <c r="K43" s="111">
        <v>1988</v>
      </c>
      <c r="L43" s="111">
        <v>881</v>
      </c>
      <c r="M43" s="111">
        <v>684</v>
      </c>
      <c r="N43" s="111">
        <v>100747</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129111</v>
      </c>
      <c r="D44" s="111">
        <v>0</v>
      </c>
      <c r="E44" s="111">
        <v>0</v>
      </c>
      <c r="F44" s="111">
        <v>675</v>
      </c>
      <c r="G44" s="111">
        <v>4</v>
      </c>
      <c r="H44" s="111">
        <v>27335</v>
      </c>
      <c r="I44" s="111">
        <v>0</v>
      </c>
      <c r="J44" s="111">
        <v>27335</v>
      </c>
      <c r="K44" s="111">
        <v>0</v>
      </c>
      <c r="L44" s="111">
        <v>634</v>
      </c>
      <c r="M44" s="111">
        <v>5</v>
      </c>
      <c r="N44" s="111">
        <v>100459</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391007</v>
      </c>
      <c r="D45" s="113">
        <v>1907</v>
      </c>
      <c r="E45" s="113">
        <v>10178</v>
      </c>
      <c r="F45" s="113">
        <v>950</v>
      </c>
      <c r="G45" s="113">
        <v>1487</v>
      </c>
      <c r="H45" s="113">
        <v>275658</v>
      </c>
      <c r="I45" s="113">
        <v>213481</v>
      </c>
      <c r="J45" s="113">
        <v>62177</v>
      </c>
      <c r="K45" s="113">
        <v>2259</v>
      </c>
      <c r="L45" s="113">
        <v>8232</v>
      </c>
      <c r="M45" s="113">
        <v>1763</v>
      </c>
      <c r="N45" s="113">
        <v>88573</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24010</v>
      </c>
      <c r="D46" s="111">
        <v>0</v>
      </c>
      <c r="E46" s="111">
        <v>1314</v>
      </c>
      <c r="F46" s="111">
        <v>342</v>
      </c>
      <c r="G46" s="111">
        <v>0</v>
      </c>
      <c r="H46" s="111">
        <v>2727</v>
      </c>
      <c r="I46" s="111">
        <v>0</v>
      </c>
      <c r="J46" s="111">
        <v>2727</v>
      </c>
      <c r="K46" s="111">
        <v>0</v>
      </c>
      <c r="L46" s="111">
        <v>4026</v>
      </c>
      <c r="M46" s="111">
        <v>6905</v>
      </c>
      <c r="N46" s="111">
        <v>8696</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12851</v>
      </c>
      <c r="D48" s="111">
        <v>106</v>
      </c>
      <c r="E48" s="111">
        <v>1</v>
      </c>
      <c r="F48" s="111">
        <v>0</v>
      </c>
      <c r="G48" s="111">
        <v>0</v>
      </c>
      <c r="H48" s="111">
        <v>14</v>
      </c>
      <c r="I48" s="111">
        <v>14</v>
      </c>
      <c r="J48" s="111">
        <v>0</v>
      </c>
      <c r="K48" s="111">
        <v>0</v>
      </c>
      <c r="L48" s="111">
        <v>0</v>
      </c>
      <c r="M48" s="111">
        <v>12664</v>
      </c>
      <c r="N48" s="111">
        <v>66</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36</v>
      </c>
      <c r="D49" s="111">
        <v>0</v>
      </c>
      <c r="E49" s="111">
        <v>0</v>
      </c>
      <c r="F49" s="111">
        <v>0</v>
      </c>
      <c r="G49" s="111">
        <v>0</v>
      </c>
      <c r="H49" s="111">
        <v>0</v>
      </c>
      <c r="I49" s="111">
        <v>0</v>
      </c>
      <c r="J49" s="111">
        <v>0</v>
      </c>
      <c r="K49" s="111">
        <v>0</v>
      </c>
      <c r="L49" s="111">
        <v>0</v>
      </c>
      <c r="M49" s="111">
        <v>36</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36824</v>
      </c>
      <c r="D50" s="113">
        <v>106</v>
      </c>
      <c r="E50" s="113">
        <v>1315</v>
      </c>
      <c r="F50" s="113">
        <v>342</v>
      </c>
      <c r="G50" s="113">
        <v>0</v>
      </c>
      <c r="H50" s="113">
        <v>2741</v>
      </c>
      <c r="I50" s="113">
        <v>14</v>
      </c>
      <c r="J50" s="113">
        <v>2727</v>
      </c>
      <c r="K50" s="113">
        <v>0</v>
      </c>
      <c r="L50" s="113">
        <v>4026</v>
      </c>
      <c r="M50" s="113">
        <v>19533</v>
      </c>
      <c r="N50" s="113">
        <v>8762</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427831</v>
      </c>
      <c r="D51" s="113">
        <v>2013</v>
      </c>
      <c r="E51" s="113">
        <v>11492</v>
      </c>
      <c r="F51" s="113">
        <v>1291</v>
      </c>
      <c r="G51" s="113">
        <v>1487</v>
      </c>
      <c r="H51" s="113">
        <v>278399</v>
      </c>
      <c r="I51" s="113">
        <v>213495</v>
      </c>
      <c r="J51" s="113">
        <v>64904</v>
      </c>
      <c r="K51" s="113">
        <v>2259</v>
      </c>
      <c r="L51" s="113">
        <v>12258</v>
      </c>
      <c r="M51" s="113">
        <v>21295</v>
      </c>
      <c r="N51" s="113">
        <v>97335</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-748</v>
      </c>
      <c r="D52" s="113">
        <v>-25609</v>
      </c>
      <c r="E52" s="113">
        <v>-4174</v>
      </c>
      <c r="F52" s="113">
        <v>-25010</v>
      </c>
      <c r="G52" s="113">
        <v>-3168</v>
      </c>
      <c r="H52" s="113">
        <v>-112411</v>
      </c>
      <c r="I52" s="113">
        <v>-44888</v>
      </c>
      <c r="J52" s="113">
        <v>-67523</v>
      </c>
      <c r="K52" s="113">
        <v>-10517</v>
      </c>
      <c r="L52" s="113">
        <v>-14263</v>
      </c>
      <c r="M52" s="113">
        <v>-2889</v>
      </c>
      <c r="N52" s="113">
        <v>197293</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-1557</v>
      </c>
      <c r="D53" s="112">
        <v>-20698</v>
      </c>
      <c r="E53" s="112">
        <v>-3566</v>
      </c>
      <c r="F53" s="112">
        <v>-23933</v>
      </c>
      <c r="G53" s="112">
        <v>-2839</v>
      </c>
      <c r="H53" s="112">
        <v>-112418</v>
      </c>
      <c r="I53" s="112">
        <v>-44895</v>
      </c>
      <c r="J53" s="112">
        <v>-67523</v>
      </c>
      <c r="K53" s="112">
        <v>-10427</v>
      </c>
      <c r="L53" s="112">
        <v>-13043</v>
      </c>
      <c r="M53" s="112">
        <v>-3164</v>
      </c>
      <c r="N53" s="112">
        <v>188531</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0</v>
      </c>
      <c r="D54" s="111">
        <v>0</v>
      </c>
      <c r="E54" s="111">
        <v>0</v>
      </c>
      <c r="F54" s="111">
        <v>0</v>
      </c>
      <c r="G54" s="111">
        <v>0</v>
      </c>
      <c r="H54" s="111">
        <v>0</v>
      </c>
      <c r="I54" s="111">
        <v>0</v>
      </c>
      <c r="J54" s="111">
        <v>0</v>
      </c>
      <c r="K54" s="111">
        <v>0</v>
      </c>
      <c r="L54" s="111">
        <v>0</v>
      </c>
      <c r="M54" s="111">
        <v>0</v>
      </c>
      <c r="N54" s="111">
        <v>0</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5017</v>
      </c>
      <c r="D55" s="111">
        <v>0</v>
      </c>
      <c r="E55" s="111">
        <v>0</v>
      </c>
      <c r="F55" s="111">
        <v>0</v>
      </c>
      <c r="G55" s="111">
        <v>0</v>
      </c>
      <c r="H55" s="111">
        <v>0</v>
      </c>
      <c r="I55" s="111">
        <v>0</v>
      </c>
      <c r="J55" s="111">
        <v>0</v>
      </c>
      <c r="K55" s="111">
        <v>0</v>
      </c>
      <c r="L55" s="111">
        <v>0</v>
      </c>
      <c r="M55" s="111">
        <v>0</v>
      </c>
      <c r="N55" s="111">
        <v>5017</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276.63</v>
      </c>
      <c r="D57" s="114">
        <v>65.069999999999993</v>
      </c>
      <c r="E57" s="114">
        <v>44.6</v>
      </c>
      <c r="F57" s="114">
        <v>11.7</v>
      </c>
      <c r="G57" s="114">
        <v>13.32</v>
      </c>
      <c r="H57" s="114">
        <v>63.53</v>
      </c>
      <c r="I57" s="114">
        <v>31.18</v>
      </c>
      <c r="J57" s="114">
        <v>32.36</v>
      </c>
      <c r="K57" s="114">
        <v>28.55</v>
      </c>
      <c r="L57" s="114">
        <v>33.04</v>
      </c>
      <c r="M57" s="114">
        <v>16.809999999999999</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148.99</v>
      </c>
      <c r="D58" s="114">
        <v>21.73</v>
      </c>
      <c r="E58" s="114">
        <v>8.5</v>
      </c>
      <c r="F58" s="114">
        <v>66.849999999999994</v>
      </c>
      <c r="G58" s="114">
        <v>3.02</v>
      </c>
      <c r="H58" s="114">
        <v>28.57</v>
      </c>
      <c r="I58" s="114">
        <v>28.43</v>
      </c>
      <c r="J58" s="114">
        <v>0.14000000000000001</v>
      </c>
      <c r="K58" s="114">
        <v>6.77</v>
      </c>
      <c r="L58" s="114">
        <v>13.21</v>
      </c>
      <c r="M58" s="114">
        <v>0.33</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1229.96</v>
      </c>
      <c r="D59" s="114">
        <v>0</v>
      </c>
      <c r="E59" s="114">
        <v>0</v>
      </c>
      <c r="F59" s="114">
        <v>0</v>
      </c>
      <c r="G59" s="114">
        <v>0</v>
      </c>
      <c r="H59" s="114">
        <v>1229.96</v>
      </c>
      <c r="I59" s="114">
        <v>1059.01</v>
      </c>
      <c r="J59" s="114">
        <v>170.95</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1.54</v>
      </c>
      <c r="D60" s="114">
        <v>0.01</v>
      </c>
      <c r="E60" s="114">
        <v>0</v>
      </c>
      <c r="F60" s="114">
        <v>0</v>
      </c>
      <c r="G60" s="114">
        <v>0</v>
      </c>
      <c r="H60" s="114">
        <v>0</v>
      </c>
      <c r="I60" s="114">
        <v>0</v>
      </c>
      <c r="J60" s="114">
        <v>0</v>
      </c>
      <c r="K60" s="114">
        <v>0</v>
      </c>
      <c r="L60" s="114">
        <v>0</v>
      </c>
      <c r="M60" s="114">
        <v>0</v>
      </c>
      <c r="N60" s="114">
        <v>1.53</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651.25</v>
      </c>
      <c r="D61" s="114">
        <v>13.22</v>
      </c>
      <c r="E61" s="114">
        <v>7.71</v>
      </c>
      <c r="F61" s="114">
        <v>34.53</v>
      </c>
      <c r="G61" s="114">
        <v>2.82</v>
      </c>
      <c r="H61" s="114">
        <v>516.09</v>
      </c>
      <c r="I61" s="114">
        <v>24.67</v>
      </c>
      <c r="J61" s="114">
        <v>491.42</v>
      </c>
      <c r="K61" s="114">
        <v>20.81</v>
      </c>
      <c r="L61" s="114">
        <v>50.69</v>
      </c>
      <c r="M61" s="114">
        <v>4.68</v>
      </c>
      <c r="N61" s="114">
        <v>0.69</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571.29999999999995</v>
      </c>
      <c r="D62" s="114">
        <v>0</v>
      </c>
      <c r="E62" s="114">
        <v>0</v>
      </c>
      <c r="F62" s="114">
        <v>2.99</v>
      </c>
      <c r="G62" s="114">
        <v>0.02</v>
      </c>
      <c r="H62" s="114">
        <v>120.96</v>
      </c>
      <c r="I62" s="114">
        <v>0</v>
      </c>
      <c r="J62" s="114">
        <v>120.96</v>
      </c>
      <c r="K62" s="114">
        <v>0</v>
      </c>
      <c r="L62" s="114">
        <v>2.8</v>
      </c>
      <c r="M62" s="114">
        <v>0.02</v>
      </c>
      <c r="N62" s="114">
        <v>444.52</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1737.05</v>
      </c>
      <c r="D63" s="115">
        <v>100.03</v>
      </c>
      <c r="E63" s="115">
        <v>60.81</v>
      </c>
      <c r="F63" s="115">
        <v>110.1</v>
      </c>
      <c r="G63" s="115">
        <v>19.14</v>
      </c>
      <c r="H63" s="115">
        <v>1717.2</v>
      </c>
      <c r="I63" s="115">
        <v>1143.29</v>
      </c>
      <c r="J63" s="115">
        <v>573.91</v>
      </c>
      <c r="K63" s="115">
        <v>56.14</v>
      </c>
      <c r="L63" s="115">
        <v>94.14</v>
      </c>
      <c r="M63" s="115">
        <v>21.8</v>
      </c>
      <c r="N63" s="115">
        <v>-442.31</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53.96</v>
      </c>
      <c r="D64" s="114">
        <v>22.15</v>
      </c>
      <c r="E64" s="114">
        <v>8.02</v>
      </c>
      <c r="F64" s="114">
        <v>6.28</v>
      </c>
      <c r="G64" s="114">
        <v>1.46</v>
      </c>
      <c r="H64" s="114">
        <v>0.03</v>
      </c>
      <c r="I64" s="114">
        <v>0.03</v>
      </c>
      <c r="J64" s="114">
        <v>0</v>
      </c>
      <c r="K64" s="114">
        <v>0.08</v>
      </c>
      <c r="L64" s="114">
        <v>12.61</v>
      </c>
      <c r="M64" s="114">
        <v>3.33</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20.41</v>
      </c>
      <c r="D65" s="114">
        <v>0.34</v>
      </c>
      <c r="E65" s="114">
        <v>3.45</v>
      </c>
      <c r="F65" s="114">
        <v>2.1</v>
      </c>
      <c r="G65" s="114">
        <v>1.36</v>
      </c>
      <c r="H65" s="114">
        <v>0</v>
      </c>
      <c r="I65" s="114">
        <v>0</v>
      </c>
      <c r="J65" s="114">
        <v>0</v>
      </c>
      <c r="K65" s="114">
        <v>0</v>
      </c>
      <c r="L65" s="114">
        <v>12.59</v>
      </c>
      <c r="M65" s="114">
        <v>0.56999999999999995</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105.56</v>
      </c>
      <c r="D67" s="114">
        <v>0.04</v>
      </c>
      <c r="E67" s="114">
        <v>0.49</v>
      </c>
      <c r="F67" s="114">
        <v>0</v>
      </c>
      <c r="G67" s="114">
        <v>0</v>
      </c>
      <c r="H67" s="114">
        <v>12.07</v>
      </c>
      <c r="I67" s="114">
        <v>0</v>
      </c>
      <c r="J67" s="114">
        <v>12.07</v>
      </c>
      <c r="K67" s="114">
        <v>0.31</v>
      </c>
      <c r="L67" s="114">
        <v>10.61</v>
      </c>
      <c r="M67" s="114">
        <v>82.04</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0.16</v>
      </c>
      <c r="D68" s="114">
        <v>0</v>
      </c>
      <c r="E68" s="114">
        <v>0</v>
      </c>
      <c r="F68" s="114">
        <v>0</v>
      </c>
      <c r="G68" s="114">
        <v>0</v>
      </c>
      <c r="H68" s="114">
        <v>0</v>
      </c>
      <c r="I68" s="114">
        <v>0</v>
      </c>
      <c r="J68" s="114">
        <v>0</v>
      </c>
      <c r="K68" s="114">
        <v>0</v>
      </c>
      <c r="L68" s="114">
        <v>0</v>
      </c>
      <c r="M68" s="114">
        <v>0.16</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159.36000000000001</v>
      </c>
      <c r="D69" s="115">
        <v>22.2</v>
      </c>
      <c r="E69" s="115">
        <v>8.51</v>
      </c>
      <c r="F69" s="115">
        <v>6.28</v>
      </c>
      <c r="G69" s="115">
        <v>1.46</v>
      </c>
      <c r="H69" s="115">
        <v>12.1</v>
      </c>
      <c r="I69" s="115">
        <v>0.03</v>
      </c>
      <c r="J69" s="115">
        <v>12.07</v>
      </c>
      <c r="K69" s="115">
        <v>0.4</v>
      </c>
      <c r="L69" s="115">
        <v>23.21</v>
      </c>
      <c r="M69" s="115">
        <v>85.21</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1896.42</v>
      </c>
      <c r="D70" s="115">
        <v>122.22</v>
      </c>
      <c r="E70" s="115">
        <v>69.319999999999993</v>
      </c>
      <c r="F70" s="115">
        <v>116.38</v>
      </c>
      <c r="G70" s="115">
        <v>20.6</v>
      </c>
      <c r="H70" s="115">
        <v>1729.3</v>
      </c>
      <c r="I70" s="115">
        <v>1143.32</v>
      </c>
      <c r="J70" s="115">
        <v>585.98</v>
      </c>
      <c r="K70" s="115">
        <v>56.53</v>
      </c>
      <c r="L70" s="115">
        <v>117.35</v>
      </c>
      <c r="M70" s="115">
        <v>107.01</v>
      </c>
      <c r="N70" s="115">
        <v>-442.31</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0</v>
      </c>
      <c r="D71" s="114">
        <v>0</v>
      </c>
      <c r="E71" s="114">
        <v>0</v>
      </c>
      <c r="F71" s="114">
        <v>0</v>
      </c>
      <c r="G71" s="114">
        <v>0</v>
      </c>
      <c r="H71" s="114">
        <v>0</v>
      </c>
      <c r="I71" s="114">
        <v>0</v>
      </c>
      <c r="J71" s="114">
        <v>0</v>
      </c>
      <c r="K71" s="114">
        <v>0</v>
      </c>
      <c r="L71" s="114">
        <v>0</v>
      </c>
      <c r="M71" s="114">
        <v>0</v>
      </c>
      <c r="N71" s="114">
        <v>0</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0</v>
      </c>
      <c r="D72" s="114">
        <v>0</v>
      </c>
      <c r="E72" s="114">
        <v>0</v>
      </c>
      <c r="F72" s="114">
        <v>0</v>
      </c>
      <c r="G72" s="114">
        <v>0</v>
      </c>
      <c r="H72" s="114">
        <v>0</v>
      </c>
      <c r="I72" s="114">
        <v>0</v>
      </c>
      <c r="J72" s="114">
        <v>0</v>
      </c>
      <c r="K72" s="114">
        <v>0</v>
      </c>
      <c r="L72" s="114">
        <v>0</v>
      </c>
      <c r="M72" s="114">
        <v>0</v>
      </c>
      <c r="N72" s="114">
        <v>0</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0</v>
      </c>
      <c r="D73" s="114">
        <v>0</v>
      </c>
      <c r="E73" s="114">
        <v>0</v>
      </c>
      <c r="F73" s="114">
        <v>0</v>
      </c>
      <c r="G73" s="114">
        <v>0</v>
      </c>
      <c r="H73" s="114">
        <v>0</v>
      </c>
      <c r="I73" s="114">
        <v>0</v>
      </c>
      <c r="J73" s="114">
        <v>0</v>
      </c>
      <c r="K73" s="114">
        <v>0</v>
      </c>
      <c r="L73" s="114">
        <v>0</v>
      </c>
      <c r="M73" s="114">
        <v>0</v>
      </c>
      <c r="N73" s="114">
        <v>0</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0</v>
      </c>
      <c r="D74" s="114">
        <v>0</v>
      </c>
      <c r="E74" s="114">
        <v>0</v>
      </c>
      <c r="F74" s="114">
        <v>0</v>
      </c>
      <c r="G74" s="114">
        <v>0</v>
      </c>
      <c r="H74" s="114">
        <v>0</v>
      </c>
      <c r="I74" s="114">
        <v>0</v>
      </c>
      <c r="J74" s="114">
        <v>0</v>
      </c>
      <c r="K74" s="114">
        <v>0</v>
      </c>
      <c r="L74" s="114">
        <v>0</v>
      </c>
      <c r="M74" s="114">
        <v>0</v>
      </c>
      <c r="N74" s="114">
        <v>0</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243.24</v>
      </c>
      <c r="D75" s="114">
        <v>0</v>
      </c>
      <c r="E75" s="114">
        <v>0</v>
      </c>
      <c r="F75" s="114">
        <v>0</v>
      </c>
      <c r="G75" s="114">
        <v>0</v>
      </c>
      <c r="H75" s="114">
        <v>0</v>
      </c>
      <c r="I75" s="114">
        <v>0</v>
      </c>
      <c r="J75" s="114">
        <v>0</v>
      </c>
      <c r="K75" s="114">
        <v>0</v>
      </c>
      <c r="L75" s="114">
        <v>0</v>
      </c>
      <c r="M75" s="114">
        <v>0</v>
      </c>
      <c r="N75" s="114">
        <v>243.24</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147.41999999999999</v>
      </c>
      <c r="D76" s="114">
        <v>0</v>
      </c>
      <c r="E76" s="114">
        <v>0</v>
      </c>
      <c r="F76" s="114">
        <v>0</v>
      </c>
      <c r="G76" s="114">
        <v>0</v>
      </c>
      <c r="H76" s="114">
        <v>0</v>
      </c>
      <c r="I76" s="114">
        <v>0</v>
      </c>
      <c r="J76" s="114">
        <v>0</v>
      </c>
      <c r="K76" s="114">
        <v>0</v>
      </c>
      <c r="L76" s="114">
        <v>0</v>
      </c>
      <c r="M76" s="114">
        <v>0</v>
      </c>
      <c r="N76" s="114">
        <v>147.41999999999999</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580.09</v>
      </c>
      <c r="D77" s="114">
        <v>0.53</v>
      </c>
      <c r="E77" s="114">
        <v>7.0000000000000007E-2</v>
      </c>
      <c r="F77" s="114">
        <v>2.0299999999999998</v>
      </c>
      <c r="G77" s="114">
        <v>2.84</v>
      </c>
      <c r="H77" s="114">
        <v>553.16999999999996</v>
      </c>
      <c r="I77" s="114">
        <v>305.29000000000002</v>
      </c>
      <c r="J77" s="114">
        <v>247.88</v>
      </c>
      <c r="K77" s="114">
        <v>0.31</v>
      </c>
      <c r="L77" s="114">
        <v>18.98</v>
      </c>
      <c r="M77" s="114">
        <v>2.15</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490.4</v>
      </c>
      <c r="D78" s="114">
        <v>0</v>
      </c>
      <c r="E78" s="114">
        <v>0.03</v>
      </c>
      <c r="F78" s="114">
        <v>0</v>
      </c>
      <c r="G78" s="114">
        <v>1.17</v>
      </c>
      <c r="H78" s="114">
        <v>487.61</v>
      </c>
      <c r="I78" s="114">
        <v>486.39</v>
      </c>
      <c r="J78" s="114">
        <v>1.22</v>
      </c>
      <c r="K78" s="114">
        <v>0</v>
      </c>
      <c r="L78" s="114">
        <v>0</v>
      </c>
      <c r="M78" s="114">
        <v>1.59</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30.03</v>
      </c>
      <c r="D79" s="114">
        <v>0.26</v>
      </c>
      <c r="E79" s="114">
        <v>11.3</v>
      </c>
      <c r="F79" s="114">
        <v>0.12</v>
      </c>
      <c r="G79" s="114">
        <v>0</v>
      </c>
      <c r="H79" s="114">
        <v>0.05</v>
      </c>
      <c r="I79" s="114">
        <v>0.05</v>
      </c>
      <c r="J79" s="114">
        <v>0</v>
      </c>
      <c r="K79" s="114">
        <v>0.89</v>
      </c>
      <c r="L79" s="114">
        <v>16.350000000000001</v>
      </c>
      <c r="M79" s="114">
        <v>1.05</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810.3</v>
      </c>
      <c r="D80" s="114">
        <v>7.65</v>
      </c>
      <c r="E80" s="114">
        <v>33.630000000000003</v>
      </c>
      <c r="F80" s="114">
        <v>5.04</v>
      </c>
      <c r="G80" s="114">
        <v>2.59</v>
      </c>
      <c r="H80" s="114">
        <v>299.87</v>
      </c>
      <c r="I80" s="114">
        <v>152.9</v>
      </c>
      <c r="J80" s="114">
        <v>146.97</v>
      </c>
      <c r="K80" s="114">
        <v>8.7899999999999991</v>
      </c>
      <c r="L80" s="114">
        <v>3.9</v>
      </c>
      <c r="M80" s="114">
        <v>3.03</v>
      </c>
      <c r="N80" s="114">
        <v>445.8</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571.29999999999995</v>
      </c>
      <c r="D81" s="114">
        <v>0</v>
      </c>
      <c r="E81" s="114">
        <v>0</v>
      </c>
      <c r="F81" s="114">
        <v>2.99</v>
      </c>
      <c r="G81" s="114">
        <v>0.02</v>
      </c>
      <c r="H81" s="114">
        <v>120.96</v>
      </c>
      <c r="I81" s="114">
        <v>0</v>
      </c>
      <c r="J81" s="114">
        <v>120.96</v>
      </c>
      <c r="K81" s="114">
        <v>0</v>
      </c>
      <c r="L81" s="114">
        <v>2.8</v>
      </c>
      <c r="M81" s="114">
        <v>0.02</v>
      </c>
      <c r="N81" s="114">
        <v>444.52</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1730.16</v>
      </c>
      <c r="D82" s="115">
        <v>8.44</v>
      </c>
      <c r="E82" s="115">
        <v>45.03</v>
      </c>
      <c r="F82" s="115">
        <v>4.2</v>
      </c>
      <c r="G82" s="115">
        <v>6.58</v>
      </c>
      <c r="H82" s="115">
        <v>1219.76</v>
      </c>
      <c r="I82" s="115">
        <v>944.63</v>
      </c>
      <c r="J82" s="115">
        <v>275.13</v>
      </c>
      <c r="K82" s="115">
        <v>10</v>
      </c>
      <c r="L82" s="115">
        <v>36.43</v>
      </c>
      <c r="M82" s="115">
        <v>7.8</v>
      </c>
      <c r="N82" s="115">
        <v>391.93</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106.24</v>
      </c>
      <c r="D83" s="114">
        <v>0</v>
      </c>
      <c r="E83" s="114">
        <v>5.82</v>
      </c>
      <c r="F83" s="114">
        <v>1.51</v>
      </c>
      <c r="G83" s="114">
        <v>0</v>
      </c>
      <c r="H83" s="114">
        <v>12.07</v>
      </c>
      <c r="I83" s="114">
        <v>0</v>
      </c>
      <c r="J83" s="114">
        <v>12.07</v>
      </c>
      <c r="K83" s="114">
        <v>0</v>
      </c>
      <c r="L83" s="114">
        <v>17.82</v>
      </c>
      <c r="M83" s="114">
        <v>30.55</v>
      </c>
      <c r="N83" s="114">
        <v>38.479999999999997</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56.86</v>
      </c>
      <c r="D85" s="114">
        <v>0.47</v>
      </c>
      <c r="E85" s="114">
        <v>0</v>
      </c>
      <c r="F85" s="114">
        <v>0</v>
      </c>
      <c r="G85" s="114">
        <v>0</v>
      </c>
      <c r="H85" s="114">
        <v>0.06</v>
      </c>
      <c r="I85" s="114">
        <v>0.06</v>
      </c>
      <c r="J85" s="114">
        <v>0</v>
      </c>
      <c r="K85" s="114">
        <v>0</v>
      </c>
      <c r="L85" s="114">
        <v>0</v>
      </c>
      <c r="M85" s="114">
        <v>56.04</v>
      </c>
      <c r="N85" s="114">
        <v>0.28999999999999998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0.16</v>
      </c>
      <c r="D86" s="114">
        <v>0</v>
      </c>
      <c r="E86" s="114">
        <v>0</v>
      </c>
      <c r="F86" s="114">
        <v>0</v>
      </c>
      <c r="G86" s="114">
        <v>0</v>
      </c>
      <c r="H86" s="114">
        <v>0</v>
      </c>
      <c r="I86" s="114">
        <v>0</v>
      </c>
      <c r="J86" s="114">
        <v>0</v>
      </c>
      <c r="K86" s="114">
        <v>0</v>
      </c>
      <c r="L86" s="114">
        <v>0</v>
      </c>
      <c r="M86" s="114">
        <v>0.16</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162.94</v>
      </c>
      <c r="D87" s="115">
        <v>0.47</v>
      </c>
      <c r="E87" s="115">
        <v>5.82</v>
      </c>
      <c r="F87" s="115">
        <v>1.51</v>
      </c>
      <c r="G87" s="115">
        <v>0</v>
      </c>
      <c r="H87" s="115">
        <v>12.13</v>
      </c>
      <c r="I87" s="115">
        <v>0.06</v>
      </c>
      <c r="J87" s="115">
        <v>12.07</v>
      </c>
      <c r="K87" s="115">
        <v>0</v>
      </c>
      <c r="L87" s="115">
        <v>17.82</v>
      </c>
      <c r="M87" s="115">
        <v>86.43</v>
      </c>
      <c r="N87" s="115">
        <v>38.770000000000003</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1893.11</v>
      </c>
      <c r="D88" s="115">
        <v>8.91</v>
      </c>
      <c r="E88" s="115">
        <v>50.85</v>
      </c>
      <c r="F88" s="115">
        <v>5.71</v>
      </c>
      <c r="G88" s="115">
        <v>6.58</v>
      </c>
      <c r="H88" s="115">
        <v>1231.8900000000001</v>
      </c>
      <c r="I88" s="115">
        <v>944.69</v>
      </c>
      <c r="J88" s="115">
        <v>287.2</v>
      </c>
      <c r="K88" s="115">
        <v>10</v>
      </c>
      <c r="L88" s="115">
        <v>54.24</v>
      </c>
      <c r="M88" s="115">
        <v>94.23</v>
      </c>
      <c r="N88" s="115">
        <v>430.7</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-3.31</v>
      </c>
      <c r="D89" s="115">
        <v>-113.32</v>
      </c>
      <c r="E89" s="115">
        <v>-18.47</v>
      </c>
      <c r="F89" s="115">
        <v>-110.67</v>
      </c>
      <c r="G89" s="115">
        <v>-14.02</v>
      </c>
      <c r="H89" s="115">
        <v>-497.41</v>
      </c>
      <c r="I89" s="115">
        <v>-198.63</v>
      </c>
      <c r="J89" s="115">
        <v>-298.77999999999997</v>
      </c>
      <c r="K89" s="115">
        <v>-46.54</v>
      </c>
      <c r="L89" s="115">
        <v>-63.11</v>
      </c>
      <c r="M89" s="115">
        <v>-12.78</v>
      </c>
      <c r="N89" s="115">
        <v>873</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-6.89</v>
      </c>
      <c r="D90" s="116">
        <v>-91.59</v>
      </c>
      <c r="E90" s="116">
        <v>-15.78</v>
      </c>
      <c r="F90" s="116">
        <v>-105.9</v>
      </c>
      <c r="G90" s="116">
        <v>-12.56</v>
      </c>
      <c r="H90" s="116">
        <v>-497.44</v>
      </c>
      <c r="I90" s="116">
        <v>-198.66</v>
      </c>
      <c r="J90" s="116">
        <v>-298.77999999999997</v>
      </c>
      <c r="K90" s="116">
        <v>-46.14</v>
      </c>
      <c r="L90" s="116">
        <v>-57.71</v>
      </c>
      <c r="M90" s="116">
        <v>-14</v>
      </c>
      <c r="N90" s="116">
        <v>834.23</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0</v>
      </c>
      <c r="D91" s="114">
        <v>0</v>
      </c>
      <c r="E91" s="114">
        <v>0</v>
      </c>
      <c r="F91" s="114">
        <v>0</v>
      </c>
      <c r="G91" s="114">
        <v>0</v>
      </c>
      <c r="H91" s="114">
        <v>0</v>
      </c>
      <c r="I91" s="114">
        <v>0</v>
      </c>
      <c r="J91" s="114">
        <v>0</v>
      </c>
      <c r="K91" s="114">
        <v>0</v>
      </c>
      <c r="L91" s="114">
        <v>0</v>
      </c>
      <c r="M91" s="114">
        <v>0</v>
      </c>
      <c r="N91" s="114">
        <v>0</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22.2</v>
      </c>
      <c r="D92" s="114">
        <v>0</v>
      </c>
      <c r="E92" s="114">
        <v>0</v>
      </c>
      <c r="F92" s="114">
        <v>0</v>
      </c>
      <c r="G92" s="114">
        <v>0</v>
      </c>
      <c r="H92" s="114">
        <v>0</v>
      </c>
      <c r="I92" s="114">
        <v>0</v>
      </c>
      <c r="J92" s="114">
        <v>0</v>
      </c>
      <c r="K92" s="114">
        <v>0</v>
      </c>
      <c r="L92" s="114">
        <v>0</v>
      </c>
      <c r="M92" s="114">
        <v>0</v>
      </c>
      <c r="N92" s="114">
        <v>22.2</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622</v>
      </c>
      <c r="B1" s="219"/>
      <c r="C1" s="220" t="str">
        <f>"Auszahlungen und Einzahlungen der Kreisverwaltungen "&amp;Deckblatt!A7&amp;" 
nach Produktbereichen"</f>
        <v>Auszahlungen und Einzahlungen der Kreisverwaltungen 2021 
nach Produktbereichen</v>
      </c>
      <c r="D1" s="220"/>
      <c r="E1" s="220"/>
      <c r="F1" s="220"/>
      <c r="G1" s="221"/>
      <c r="H1" s="222" t="str">
        <f>"Auszahlungen und Einzahlungen der Kreisverwaltungen "&amp;Deckblatt!A7&amp;" 
nach Produktbereichen"</f>
        <v>Auszahlungen und Einzahlungen der Kreisverwaltungen 2021 
nach Produktbereichen</v>
      </c>
      <c r="I1" s="220"/>
      <c r="J1" s="220"/>
      <c r="K1" s="220"/>
      <c r="L1" s="220"/>
      <c r="M1" s="220"/>
      <c r="N1" s="221"/>
    </row>
    <row r="2" spans="1:14" s="74" customFormat="1" ht="15" customHeight="1">
      <c r="A2" s="218" t="s">
        <v>626</v>
      </c>
      <c r="B2" s="219"/>
      <c r="C2" s="220" t="s">
        <v>74</v>
      </c>
      <c r="D2" s="220"/>
      <c r="E2" s="220"/>
      <c r="F2" s="220"/>
      <c r="G2" s="221"/>
      <c r="H2" s="222" t="s">
        <v>74</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45" customHeight="1">
      <c r="A17" s="206"/>
      <c r="B17" s="207"/>
      <c r="C17" s="260"/>
      <c r="D17" s="157">
        <v>11</v>
      </c>
      <c r="E17" s="157">
        <v>12</v>
      </c>
      <c r="F17" s="157" t="s">
        <v>109</v>
      </c>
      <c r="G17" s="158" t="s">
        <v>110</v>
      </c>
      <c r="H17" s="159">
        <v>3</v>
      </c>
      <c r="I17" s="157" t="s">
        <v>113</v>
      </c>
      <c r="J17" s="157">
        <v>36</v>
      </c>
      <c r="K17" s="157">
        <v>4</v>
      </c>
      <c r="L17" s="157" t="s">
        <v>114</v>
      </c>
      <c r="M17" s="157" t="s">
        <v>123</v>
      </c>
      <c r="N17" s="153">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46660</v>
      </c>
      <c r="D20" s="111">
        <v>12754</v>
      </c>
      <c r="E20" s="111">
        <v>5688</v>
      </c>
      <c r="F20" s="111">
        <v>3857</v>
      </c>
      <c r="G20" s="111">
        <v>2533</v>
      </c>
      <c r="H20" s="111">
        <v>10282</v>
      </c>
      <c r="I20" s="111">
        <v>6261</v>
      </c>
      <c r="J20" s="111">
        <v>4022</v>
      </c>
      <c r="K20" s="111">
        <v>2350</v>
      </c>
      <c r="L20" s="111">
        <v>6822</v>
      </c>
      <c r="M20" s="111">
        <v>2375</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31103</v>
      </c>
      <c r="D21" s="111">
        <v>5527</v>
      </c>
      <c r="E21" s="111">
        <v>1799</v>
      </c>
      <c r="F21" s="111">
        <v>11771</v>
      </c>
      <c r="G21" s="111">
        <v>722</v>
      </c>
      <c r="H21" s="111">
        <v>1101</v>
      </c>
      <c r="I21" s="111">
        <v>1084</v>
      </c>
      <c r="J21" s="111">
        <v>16</v>
      </c>
      <c r="K21" s="111">
        <v>93</v>
      </c>
      <c r="L21" s="111">
        <v>9996</v>
      </c>
      <c r="M21" s="111">
        <v>95</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108725</v>
      </c>
      <c r="D22" s="111">
        <v>0</v>
      </c>
      <c r="E22" s="111">
        <v>0</v>
      </c>
      <c r="F22" s="111">
        <v>0</v>
      </c>
      <c r="G22" s="111">
        <v>0</v>
      </c>
      <c r="H22" s="111">
        <v>108725</v>
      </c>
      <c r="I22" s="111">
        <v>88361</v>
      </c>
      <c r="J22" s="111">
        <v>20364</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453</v>
      </c>
      <c r="D23" s="111">
        <v>0</v>
      </c>
      <c r="E23" s="111">
        <v>0</v>
      </c>
      <c r="F23" s="111">
        <v>0</v>
      </c>
      <c r="G23" s="111">
        <v>0</v>
      </c>
      <c r="H23" s="111">
        <v>0</v>
      </c>
      <c r="I23" s="111">
        <v>0</v>
      </c>
      <c r="J23" s="111">
        <v>0</v>
      </c>
      <c r="K23" s="111">
        <v>0</v>
      </c>
      <c r="L23" s="111">
        <v>0</v>
      </c>
      <c r="M23" s="111">
        <v>0</v>
      </c>
      <c r="N23" s="111">
        <v>453</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103006</v>
      </c>
      <c r="D24" s="111">
        <v>1817</v>
      </c>
      <c r="E24" s="111">
        <v>3276</v>
      </c>
      <c r="F24" s="111">
        <v>5016</v>
      </c>
      <c r="G24" s="111">
        <v>828</v>
      </c>
      <c r="H24" s="111">
        <v>86392</v>
      </c>
      <c r="I24" s="111">
        <v>3249</v>
      </c>
      <c r="J24" s="111">
        <v>83143</v>
      </c>
      <c r="K24" s="111">
        <v>2259</v>
      </c>
      <c r="L24" s="111">
        <v>2042</v>
      </c>
      <c r="M24" s="111">
        <v>1363</v>
      </c>
      <c r="N24" s="111">
        <v>13</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91513</v>
      </c>
      <c r="D25" s="111">
        <v>1</v>
      </c>
      <c r="E25" s="111">
        <v>20</v>
      </c>
      <c r="F25" s="111">
        <v>3197</v>
      </c>
      <c r="G25" s="111">
        <v>4</v>
      </c>
      <c r="H25" s="111">
        <v>22282</v>
      </c>
      <c r="I25" s="111">
        <v>0</v>
      </c>
      <c r="J25" s="111">
        <v>22282</v>
      </c>
      <c r="K25" s="111">
        <v>0</v>
      </c>
      <c r="L25" s="111">
        <v>178</v>
      </c>
      <c r="M25" s="111">
        <v>193</v>
      </c>
      <c r="N25" s="111">
        <v>65637</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198434</v>
      </c>
      <c r="D26" s="113">
        <v>20097</v>
      </c>
      <c r="E26" s="113">
        <v>10742</v>
      </c>
      <c r="F26" s="113">
        <v>17446</v>
      </c>
      <c r="G26" s="113">
        <v>4079</v>
      </c>
      <c r="H26" s="113">
        <v>184218</v>
      </c>
      <c r="I26" s="113">
        <v>98954</v>
      </c>
      <c r="J26" s="113">
        <v>85264</v>
      </c>
      <c r="K26" s="113">
        <v>4702</v>
      </c>
      <c r="L26" s="113">
        <v>18681</v>
      </c>
      <c r="M26" s="113">
        <v>3639</v>
      </c>
      <c r="N26" s="113">
        <v>-65171</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86468</v>
      </c>
      <c r="D27" s="111">
        <v>286</v>
      </c>
      <c r="E27" s="111">
        <v>284</v>
      </c>
      <c r="F27" s="111">
        <v>7437</v>
      </c>
      <c r="G27" s="111">
        <v>1317</v>
      </c>
      <c r="H27" s="111">
        <v>2526</v>
      </c>
      <c r="I27" s="111">
        <v>13</v>
      </c>
      <c r="J27" s="111">
        <v>2513</v>
      </c>
      <c r="K27" s="111">
        <v>47</v>
      </c>
      <c r="L27" s="111">
        <v>5493</v>
      </c>
      <c r="M27" s="111">
        <v>69078</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10776</v>
      </c>
      <c r="D28" s="111">
        <v>0</v>
      </c>
      <c r="E28" s="111">
        <v>0</v>
      </c>
      <c r="F28" s="111">
        <v>7195</v>
      </c>
      <c r="G28" s="111">
        <v>25</v>
      </c>
      <c r="H28" s="111">
        <v>0</v>
      </c>
      <c r="I28" s="111">
        <v>0</v>
      </c>
      <c r="J28" s="111">
        <v>0</v>
      </c>
      <c r="K28" s="111">
        <v>0</v>
      </c>
      <c r="L28" s="111">
        <v>3556</v>
      </c>
      <c r="M28" s="111">
        <v>0</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937</v>
      </c>
      <c r="D30" s="111">
        <v>0</v>
      </c>
      <c r="E30" s="111">
        <v>130</v>
      </c>
      <c r="F30" s="111">
        <v>0</v>
      </c>
      <c r="G30" s="111">
        <v>0</v>
      </c>
      <c r="H30" s="111">
        <v>40</v>
      </c>
      <c r="I30" s="111">
        <v>0</v>
      </c>
      <c r="J30" s="111">
        <v>40</v>
      </c>
      <c r="K30" s="111">
        <v>0</v>
      </c>
      <c r="L30" s="111">
        <v>767</v>
      </c>
      <c r="M30" s="111">
        <v>0</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198</v>
      </c>
      <c r="D31" s="111">
        <v>0</v>
      </c>
      <c r="E31" s="111">
        <v>0</v>
      </c>
      <c r="F31" s="111">
        <v>0</v>
      </c>
      <c r="G31" s="111">
        <v>0</v>
      </c>
      <c r="H31" s="111">
        <v>0</v>
      </c>
      <c r="I31" s="111">
        <v>0</v>
      </c>
      <c r="J31" s="111">
        <v>0</v>
      </c>
      <c r="K31" s="111">
        <v>0</v>
      </c>
      <c r="L31" s="111">
        <v>198</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87207</v>
      </c>
      <c r="D32" s="113">
        <v>286</v>
      </c>
      <c r="E32" s="113">
        <v>414</v>
      </c>
      <c r="F32" s="113">
        <v>7437</v>
      </c>
      <c r="G32" s="113">
        <v>1317</v>
      </c>
      <c r="H32" s="113">
        <v>2566</v>
      </c>
      <c r="I32" s="113">
        <v>13</v>
      </c>
      <c r="J32" s="113">
        <v>2553</v>
      </c>
      <c r="K32" s="113">
        <v>47</v>
      </c>
      <c r="L32" s="113">
        <v>6062</v>
      </c>
      <c r="M32" s="113">
        <v>69078</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285641</v>
      </c>
      <c r="D33" s="113">
        <v>20383</v>
      </c>
      <c r="E33" s="113">
        <v>11156</v>
      </c>
      <c r="F33" s="113">
        <v>24883</v>
      </c>
      <c r="G33" s="113">
        <v>5395</v>
      </c>
      <c r="H33" s="113">
        <v>186784</v>
      </c>
      <c r="I33" s="113">
        <v>98967</v>
      </c>
      <c r="J33" s="113">
        <v>87817</v>
      </c>
      <c r="K33" s="113">
        <v>4749</v>
      </c>
      <c r="L33" s="113">
        <v>24743</v>
      </c>
      <c r="M33" s="113">
        <v>72717</v>
      </c>
      <c r="N33" s="113">
        <v>-65171</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0</v>
      </c>
      <c r="D34" s="111">
        <v>0</v>
      </c>
      <c r="E34" s="111">
        <v>0</v>
      </c>
      <c r="F34" s="111">
        <v>0</v>
      </c>
      <c r="G34" s="111">
        <v>0</v>
      </c>
      <c r="H34" s="111">
        <v>0</v>
      </c>
      <c r="I34" s="111">
        <v>0</v>
      </c>
      <c r="J34" s="111">
        <v>0</v>
      </c>
      <c r="K34" s="111">
        <v>0</v>
      </c>
      <c r="L34" s="111">
        <v>0</v>
      </c>
      <c r="M34" s="111">
        <v>0</v>
      </c>
      <c r="N34" s="111">
        <v>0</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0</v>
      </c>
      <c r="D35" s="111">
        <v>0</v>
      </c>
      <c r="E35" s="111">
        <v>0</v>
      </c>
      <c r="F35" s="111">
        <v>0</v>
      </c>
      <c r="G35" s="111">
        <v>0</v>
      </c>
      <c r="H35" s="111">
        <v>0</v>
      </c>
      <c r="I35" s="111">
        <v>0</v>
      </c>
      <c r="J35" s="111">
        <v>0</v>
      </c>
      <c r="K35" s="111">
        <v>0</v>
      </c>
      <c r="L35" s="111">
        <v>0</v>
      </c>
      <c r="M35" s="111">
        <v>0</v>
      </c>
      <c r="N35" s="111">
        <v>0</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0</v>
      </c>
      <c r="D36" s="111">
        <v>0</v>
      </c>
      <c r="E36" s="111">
        <v>0</v>
      </c>
      <c r="F36" s="111">
        <v>0</v>
      </c>
      <c r="G36" s="111">
        <v>0</v>
      </c>
      <c r="H36" s="111">
        <v>0</v>
      </c>
      <c r="I36" s="111">
        <v>0</v>
      </c>
      <c r="J36" s="111">
        <v>0</v>
      </c>
      <c r="K36" s="111">
        <v>0</v>
      </c>
      <c r="L36" s="111">
        <v>0</v>
      </c>
      <c r="M36" s="111">
        <v>0</v>
      </c>
      <c r="N36" s="111">
        <v>0</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0</v>
      </c>
      <c r="D37" s="111">
        <v>0</v>
      </c>
      <c r="E37" s="111">
        <v>0</v>
      </c>
      <c r="F37" s="111">
        <v>0</v>
      </c>
      <c r="G37" s="111">
        <v>0</v>
      </c>
      <c r="H37" s="111">
        <v>0</v>
      </c>
      <c r="I37" s="111">
        <v>0</v>
      </c>
      <c r="J37" s="111">
        <v>0</v>
      </c>
      <c r="K37" s="111">
        <v>0</v>
      </c>
      <c r="L37" s="111">
        <v>0</v>
      </c>
      <c r="M37" s="111">
        <v>0</v>
      </c>
      <c r="N37" s="111">
        <v>0</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33559</v>
      </c>
      <c r="D38" s="111">
        <v>0</v>
      </c>
      <c r="E38" s="111">
        <v>0</v>
      </c>
      <c r="F38" s="111">
        <v>0</v>
      </c>
      <c r="G38" s="111">
        <v>0</v>
      </c>
      <c r="H38" s="111">
        <v>0</v>
      </c>
      <c r="I38" s="111">
        <v>0</v>
      </c>
      <c r="J38" s="111">
        <v>0</v>
      </c>
      <c r="K38" s="111">
        <v>0</v>
      </c>
      <c r="L38" s="111">
        <v>0</v>
      </c>
      <c r="M38" s="111">
        <v>0</v>
      </c>
      <c r="N38" s="111">
        <v>33559</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22405</v>
      </c>
      <c r="D39" s="111">
        <v>0</v>
      </c>
      <c r="E39" s="111">
        <v>0</v>
      </c>
      <c r="F39" s="111">
        <v>0</v>
      </c>
      <c r="G39" s="111">
        <v>0</v>
      </c>
      <c r="H39" s="111">
        <v>0</v>
      </c>
      <c r="I39" s="111">
        <v>0</v>
      </c>
      <c r="J39" s="111">
        <v>0</v>
      </c>
      <c r="K39" s="111">
        <v>0</v>
      </c>
      <c r="L39" s="111">
        <v>0</v>
      </c>
      <c r="M39" s="111">
        <v>0</v>
      </c>
      <c r="N39" s="111">
        <v>22405</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48797</v>
      </c>
      <c r="D40" s="111">
        <v>343</v>
      </c>
      <c r="E40" s="111">
        <v>26</v>
      </c>
      <c r="F40" s="111">
        <v>673</v>
      </c>
      <c r="G40" s="111">
        <v>760</v>
      </c>
      <c r="H40" s="111">
        <v>44601</v>
      </c>
      <c r="I40" s="111">
        <v>1120</v>
      </c>
      <c r="J40" s="111">
        <v>43480</v>
      </c>
      <c r="K40" s="111">
        <v>184</v>
      </c>
      <c r="L40" s="111">
        <v>1586</v>
      </c>
      <c r="M40" s="111">
        <v>624</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13709</v>
      </c>
      <c r="D41" s="111">
        <v>0</v>
      </c>
      <c r="E41" s="111">
        <v>0</v>
      </c>
      <c r="F41" s="111">
        <v>11</v>
      </c>
      <c r="G41" s="111">
        <v>110</v>
      </c>
      <c r="H41" s="111">
        <v>13531</v>
      </c>
      <c r="I41" s="111">
        <v>13466</v>
      </c>
      <c r="J41" s="111">
        <v>65</v>
      </c>
      <c r="K41" s="111">
        <v>0</v>
      </c>
      <c r="L41" s="111">
        <v>17</v>
      </c>
      <c r="M41" s="111">
        <v>41</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6178</v>
      </c>
      <c r="D42" s="111">
        <v>0</v>
      </c>
      <c r="E42" s="111">
        <v>2194</v>
      </c>
      <c r="F42" s="111">
        <v>264</v>
      </c>
      <c r="G42" s="111">
        <v>656</v>
      </c>
      <c r="H42" s="111">
        <v>0</v>
      </c>
      <c r="I42" s="111">
        <v>0</v>
      </c>
      <c r="J42" s="111">
        <v>0</v>
      </c>
      <c r="K42" s="111">
        <v>44</v>
      </c>
      <c r="L42" s="111">
        <v>2877</v>
      </c>
      <c r="M42" s="111">
        <v>144</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159443</v>
      </c>
      <c r="D43" s="111">
        <v>4985</v>
      </c>
      <c r="E43" s="111">
        <v>3500</v>
      </c>
      <c r="F43" s="111">
        <v>3473</v>
      </c>
      <c r="G43" s="111">
        <v>182</v>
      </c>
      <c r="H43" s="111">
        <v>80985</v>
      </c>
      <c r="I43" s="111">
        <v>57578</v>
      </c>
      <c r="J43" s="111">
        <v>23407</v>
      </c>
      <c r="K43" s="111">
        <v>36</v>
      </c>
      <c r="L43" s="111">
        <v>320</v>
      </c>
      <c r="M43" s="111">
        <v>310</v>
      </c>
      <c r="N43" s="111">
        <v>65651</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91513</v>
      </c>
      <c r="D44" s="111">
        <v>1</v>
      </c>
      <c r="E44" s="111">
        <v>20</v>
      </c>
      <c r="F44" s="111">
        <v>3197</v>
      </c>
      <c r="G44" s="111">
        <v>4</v>
      </c>
      <c r="H44" s="111">
        <v>22282</v>
      </c>
      <c r="I44" s="111">
        <v>0</v>
      </c>
      <c r="J44" s="111">
        <v>22282</v>
      </c>
      <c r="K44" s="111">
        <v>0</v>
      </c>
      <c r="L44" s="111">
        <v>178</v>
      </c>
      <c r="M44" s="111">
        <v>193</v>
      </c>
      <c r="N44" s="111">
        <v>65637</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192577</v>
      </c>
      <c r="D45" s="113">
        <v>5327</v>
      </c>
      <c r="E45" s="113">
        <v>5699</v>
      </c>
      <c r="F45" s="113">
        <v>1223</v>
      </c>
      <c r="G45" s="113">
        <v>1703</v>
      </c>
      <c r="H45" s="113">
        <v>116835</v>
      </c>
      <c r="I45" s="113">
        <v>72165</v>
      </c>
      <c r="J45" s="113">
        <v>44670</v>
      </c>
      <c r="K45" s="113">
        <v>264</v>
      </c>
      <c r="L45" s="113">
        <v>4622</v>
      </c>
      <c r="M45" s="113">
        <v>926</v>
      </c>
      <c r="N45" s="113">
        <v>55978</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38657</v>
      </c>
      <c r="D46" s="111">
        <v>100</v>
      </c>
      <c r="E46" s="111">
        <v>575</v>
      </c>
      <c r="F46" s="111">
        <v>2900</v>
      </c>
      <c r="G46" s="111">
        <v>384</v>
      </c>
      <c r="H46" s="111">
        <v>2385</v>
      </c>
      <c r="I46" s="111">
        <v>20</v>
      </c>
      <c r="J46" s="111">
        <v>2365</v>
      </c>
      <c r="K46" s="111">
        <v>41</v>
      </c>
      <c r="L46" s="111">
        <v>1501</v>
      </c>
      <c r="M46" s="111">
        <v>25255</v>
      </c>
      <c r="N46" s="111">
        <v>5517</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44561</v>
      </c>
      <c r="D48" s="111">
        <v>1114</v>
      </c>
      <c r="E48" s="111">
        <v>0</v>
      </c>
      <c r="F48" s="111">
        <v>4</v>
      </c>
      <c r="G48" s="111">
        <v>0</v>
      </c>
      <c r="H48" s="111">
        <v>8</v>
      </c>
      <c r="I48" s="111">
        <v>0</v>
      </c>
      <c r="J48" s="111">
        <v>8</v>
      </c>
      <c r="K48" s="111">
        <v>0</v>
      </c>
      <c r="L48" s="111">
        <v>315</v>
      </c>
      <c r="M48" s="111">
        <v>43120</v>
      </c>
      <c r="N48" s="111">
        <v>0</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198</v>
      </c>
      <c r="D49" s="111">
        <v>0</v>
      </c>
      <c r="E49" s="111">
        <v>0</v>
      </c>
      <c r="F49" s="111">
        <v>0</v>
      </c>
      <c r="G49" s="111">
        <v>0</v>
      </c>
      <c r="H49" s="111">
        <v>0</v>
      </c>
      <c r="I49" s="111">
        <v>0</v>
      </c>
      <c r="J49" s="111">
        <v>0</v>
      </c>
      <c r="K49" s="111">
        <v>0</v>
      </c>
      <c r="L49" s="111">
        <v>198</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83021</v>
      </c>
      <c r="D50" s="113">
        <v>1214</v>
      </c>
      <c r="E50" s="113">
        <v>575</v>
      </c>
      <c r="F50" s="113">
        <v>2904</v>
      </c>
      <c r="G50" s="113">
        <v>384</v>
      </c>
      <c r="H50" s="113">
        <v>2393</v>
      </c>
      <c r="I50" s="113">
        <v>20</v>
      </c>
      <c r="J50" s="113">
        <v>2373</v>
      </c>
      <c r="K50" s="113">
        <v>41</v>
      </c>
      <c r="L50" s="113">
        <v>1618</v>
      </c>
      <c r="M50" s="113">
        <v>68375</v>
      </c>
      <c r="N50" s="113">
        <v>5517</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275598</v>
      </c>
      <c r="D51" s="113">
        <v>6541</v>
      </c>
      <c r="E51" s="113">
        <v>6274</v>
      </c>
      <c r="F51" s="113">
        <v>4128</v>
      </c>
      <c r="G51" s="113">
        <v>2087</v>
      </c>
      <c r="H51" s="113">
        <v>119228</v>
      </c>
      <c r="I51" s="113">
        <v>72185</v>
      </c>
      <c r="J51" s="113">
        <v>47042</v>
      </c>
      <c r="K51" s="113">
        <v>305</v>
      </c>
      <c r="L51" s="113">
        <v>6240</v>
      </c>
      <c r="M51" s="113">
        <v>69301</v>
      </c>
      <c r="N51" s="113">
        <v>61494</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-10042</v>
      </c>
      <c r="D52" s="113">
        <v>-13841</v>
      </c>
      <c r="E52" s="113">
        <v>-4882</v>
      </c>
      <c r="F52" s="113">
        <v>-20755</v>
      </c>
      <c r="G52" s="113">
        <v>-3308</v>
      </c>
      <c r="H52" s="113">
        <v>-67556</v>
      </c>
      <c r="I52" s="113">
        <v>-26782</v>
      </c>
      <c r="J52" s="113">
        <v>-40775</v>
      </c>
      <c r="K52" s="113">
        <v>-4444</v>
      </c>
      <c r="L52" s="113">
        <v>-18503</v>
      </c>
      <c r="M52" s="113">
        <v>-3417</v>
      </c>
      <c r="N52" s="113">
        <v>126665</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-5856</v>
      </c>
      <c r="D53" s="112">
        <v>-14769</v>
      </c>
      <c r="E53" s="112">
        <v>-5043</v>
      </c>
      <c r="F53" s="112">
        <v>-16223</v>
      </c>
      <c r="G53" s="112">
        <v>-2376</v>
      </c>
      <c r="H53" s="112">
        <v>-67383</v>
      </c>
      <c r="I53" s="112">
        <v>-26789</v>
      </c>
      <c r="J53" s="112">
        <v>-40594</v>
      </c>
      <c r="K53" s="112">
        <v>-4438</v>
      </c>
      <c r="L53" s="112">
        <v>-14060</v>
      </c>
      <c r="M53" s="112">
        <v>-2713</v>
      </c>
      <c r="N53" s="112">
        <v>121149</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9000</v>
      </c>
      <c r="D54" s="111">
        <v>0</v>
      </c>
      <c r="E54" s="111">
        <v>0</v>
      </c>
      <c r="F54" s="111">
        <v>0</v>
      </c>
      <c r="G54" s="111">
        <v>0</v>
      </c>
      <c r="H54" s="111">
        <v>0</v>
      </c>
      <c r="I54" s="111">
        <v>0</v>
      </c>
      <c r="J54" s="111">
        <v>0</v>
      </c>
      <c r="K54" s="111">
        <v>0</v>
      </c>
      <c r="L54" s="111">
        <v>0</v>
      </c>
      <c r="M54" s="111">
        <v>0</v>
      </c>
      <c r="N54" s="111">
        <v>9000</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3280</v>
      </c>
      <c r="D55" s="111">
        <v>0</v>
      </c>
      <c r="E55" s="111">
        <v>0</v>
      </c>
      <c r="F55" s="111">
        <v>0</v>
      </c>
      <c r="G55" s="111">
        <v>0</v>
      </c>
      <c r="H55" s="111">
        <v>0</v>
      </c>
      <c r="I55" s="111">
        <v>0</v>
      </c>
      <c r="J55" s="111">
        <v>0</v>
      </c>
      <c r="K55" s="111">
        <v>0</v>
      </c>
      <c r="L55" s="111">
        <v>0</v>
      </c>
      <c r="M55" s="111">
        <v>0</v>
      </c>
      <c r="N55" s="111">
        <v>3280</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295.18</v>
      </c>
      <c r="D57" s="114">
        <v>80.680000000000007</v>
      </c>
      <c r="E57" s="114">
        <v>35.979999999999997</v>
      </c>
      <c r="F57" s="114">
        <v>24.4</v>
      </c>
      <c r="G57" s="114">
        <v>16.02</v>
      </c>
      <c r="H57" s="114">
        <v>65.05</v>
      </c>
      <c r="I57" s="114">
        <v>39.6</v>
      </c>
      <c r="J57" s="114">
        <v>25.44</v>
      </c>
      <c r="K57" s="114">
        <v>14.87</v>
      </c>
      <c r="L57" s="114">
        <v>43.15</v>
      </c>
      <c r="M57" s="114">
        <v>15.02</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196.76</v>
      </c>
      <c r="D58" s="114">
        <v>34.97</v>
      </c>
      <c r="E58" s="114">
        <v>11.38</v>
      </c>
      <c r="F58" s="114">
        <v>74.47</v>
      </c>
      <c r="G58" s="114">
        <v>4.57</v>
      </c>
      <c r="H58" s="114">
        <v>6.96</v>
      </c>
      <c r="I58" s="114">
        <v>6.86</v>
      </c>
      <c r="J58" s="114">
        <v>0.1</v>
      </c>
      <c r="K58" s="114">
        <v>0.59</v>
      </c>
      <c r="L58" s="114">
        <v>63.23</v>
      </c>
      <c r="M58" s="114">
        <v>0.6</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687.81</v>
      </c>
      <c r="D59" s="114">
        <v>0</v>
      </c>
      <c r="E59" s="114">
        <v>0</v>
      </c>
      <c r="F59" s="114">
        <v>0</v>
      </c>
      <c r="G59" s="114">
        <v>0</v>
      </c>
      <c r="H59" s="114">
        <v>687.81</v>
      </c>
      <c r="I59" s="114">
        <v>558.98</v>
      </c>
      <c r="J59" s="114">
        <v>128.83000000000001</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2.87</v>
      </c>
      <c r="D60" s="114">
        <v>0</v>
      </c>
      <c r="E60" s="114">
        <v>0</v>
      </c>
      <c r="F60" s="114">
        <v>0</v>
      </c>
      <c r="G60" s="114">
        <v>0</v>
      </c>
      <c r="H60" s="114">
        <v>0</v>
      </c>
      <c r="I60" s="114">
        <v>0</v>
      </c>
      <c r="J60" s="114">
        <v>0</v>
      </c>
      <c r="K60" s="114">
        <v>0</v>
      </c>
      <c r="L60" s="114">
        <v>0</v>
      </c>
      <c r="M60" s="114">
        <v>0</v>
      </c>
      <c r="N60" s="114">
        <v>2.86</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651.63</v>
      </c>
      <c r="D61" s="114">
        <v>11.49</v>
      </c>
      <c r="E61" s="114">
        <v>20.73</v>
      </c>
      <c r="F61" s="114">
        <v>31.73</v>
      </c>
      <c r="G61" s="114">
        <v>5.24</v>
      </c>
      <c r="H61" s="114">
        <v>546.53</v>
      </c>
      <c r="I61" s="114">
        <v>20.55</v>
      </c>
      <c r="J61" s="114">
        <v>525.97</v>
      </c>
      <c r="K61" s="114">
        <v>14.29</v>
      </c>
      <c r="L61" s="114">
        <v>12.92</v>
      </c>
      <c r="M61" s="114">
        <v>8.6199999999999992</v>
      </c>
      <c r="N61" s="114">
        <v>0.08</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578.91999999999996</v>
      </c>
      <c r="D62" s="114">
        <v>0.01</v>
      </c>
      <c r="E62" s="114">
        <v>0.13</v>
      </c>
      <c r="F62" s="114">
        <v>20.23</v>
      </c>
      <c r="G62" s="114">
        <v>0.03</v>
      </c>
      <c r="H62" s="114">
        <v>140.96</v>
      </c>
      <c r="I62" s="114">
        <v>0</v>
      </c>
      <c r="J62" s="114">
        <v>140.96</v>
      </c>
      <c r="K62" s="114">
        <v>0</v>
      </c>
      <c r="L62" s="114">
        <v>1.1299999999999999</v>
      </c>
      <c r="M62" s="114">
        <v>1.22</v>
      </c>
      <c r="N62" s="114">
        <v>415.23</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1255.31</v>
      </c>
      <c r="D63" s="115">
        <v>127.13</v>
      </c>
      <c r="E63" s="115">
        <v>67.95</v>
      </c>
      <c r="F63" s="115">
        <v>110.37</v>
      </c>
      <c r="G63" s="115">
        <v>25.8</v>
      </c>
      <c r="H63" s="115">
        <v>1165.3900000000001</v>
      </c>
      <c r="I63" s="115">
        <v>626</v>
      </c>
      <c r="J63" s="115">
        <v>539.39</v>
      </c>
      <c r="K63" s="115">
        <v>29.74</v>
      </c>
      <c r="L63" s="115">
        <v>118.18</v>
      </c>
      <c r="M63" s="115">
        <v>23.02</v>
      </c>
      <c r="N63" s="115">
        <v>-412.28</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547</v>
      </c>
      <c r="D64" s="114">
        <v>1.81</v>
      </c>
      <c r="E64" s="114">
        <v>1.8</v>
      </c>
      <c r="F64" s="114">
        <v>47.05</v>
      </c>
      <c r="G64" s="114">
        <v>8.33</v>
      </c>
      <c r="H64" s="114">
        <v>15.98</v>
      </c>
      <c r="I64" s="114">
        <v>0.08</v>
      </c>
      <c r="J64" s="114">
        <v>15.9</v>
      </c>
      <c r="K64" s="114">
        <v>0.3</v>
      </c>
      <c r="L64" s="114">
        <v>34.75</v>
      </c>
      <c r="M64" s="114">
        <v>437</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68.17</v>
      </c>
      <c r="D65" s="114">
        <v>0</v>
      </c>
      <c r="E65" s="114">
        <v>0</v>
      </c>
      <c r="F65" s="114">
        <v>45.51</v>
      </c>
      <c r="G65" s="114">
        <v>0.16</v>
      </c>
      <c r="H65" s="114">
        <v>0</v>
      </c>
      <c r="I65" s="114">
        <v>0</v>
      </c>
      <c r="J65" s="114">
        <v>0</v>
      </c>
      <c r="K65" s="114">
        <v>0</v>
      </c>
      <c r="L65" s="114">
        <v>22.49</v>
      </c>
      <c r="M65" s="114">
        <v>0</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5.93</v>
      </c>
      <c r="D67" s="114">
        <v>0</v>
      </c>
      <c r="E67" s="114">
        <v>0.82</v>
      </c>
      <c r="F67" s="114">
        <v>0</v>
      </c>
      <c r="G67" s="114">
        <v>0</v>
      </c>
      <c r="H67" s="114">
        <v>0.25</v>
      </c>
      <c r="I67" s="114">
        <v>0</v>
      </c>
      <c r="J67" s="114">
        <v>0.25</v>
      </c>
      <c r="K67" s="114">
        <v>0</v>
      </c>
      <c r="L67" s="114">
        <v>4.8499999999999996</v>
      </c>
      <c r="M67" s="114">
        <v>0</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1.25</v>
      </c>
      <c r="D68" s="114">
        <v>0</v>
      </c>
      <c r="E68" s="114">
        <v>0</v>
      </c>
      <c r="F68" s="114">
        <v>0</v>
      </c>
      <c r="G68" s="114">
        <v>0</v>
      </c>
      <c r="H68" s="114">
        <v>0</v>
      </c>
      <c r="I68" s="114">
        <v>0</v>
      </c>
      <c r="J68" s="114">
        <v>0</v>
      </c>
      <c r="K68" s="114">
        <v>0</v>
      </c>
      <c r="L68" s="114">
        <v>1.25</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551.67999999999995</v>
      </c>
      <c r="D69" s="115">
        <v>1.81</v>
      </c>
      <c r="E69" s="115">
        <v>2.62</v>
      </c>
      <c r="F69" s="115">
        <v>47.05</v>
      </c>
      <c r="G69" s="115">
        <v>8.33</v>
      </c>
      <c r="H69" s="115">
        <v>16.23</v>
      </c>
      <c r="I69" s="115">
        <v>0.08</v>
      </c>
      <c r="J69" s="115">
        <v>16.149999999999999</v>
      </c>
      <c r="K69" s="115">
        <v>0.3</v>
      </c>
      <c r="L69" s="115">
        <v>38.35</v>
      </c>
      <c r="M69" s="115">
        <v>437</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1806.99</v>
      </c>
      <c r="D70" s="115">
        <v>128.94</v>
      </c>
      <c r="E70" s="115">
        <v>70.569999999999993</v>
      </c>
      <c r="F70" s="115">
        <v>157.41999999999999</v>
      </c>
      <c r="G70" s="115">
        <v>34.130000000000003</v>
      </c>
      <c r="H70" s="115">
        <v>1181.6199999999999</v>
      </c>
      <c r="I70" s="115">
        <v>626.08000000000004</v>
      </c>
      <c r="J70" s="115">
        <v>555.54</v>
      </c>
      <c r="K70" s="115">
        <v>30.04</v>
      </c>
      <c r="L70" s="115">
        <v>156.53</v>
      </c>
      <c r="M70" s="115">
        <v>460.02</v>
      </c>
      <c r="N70" s="115">
        <v>-412.28</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0</v>
      </c>
      <c r="D71" s="114">
        <v>0</v>
      </c>
      <c r="E71" s="114">
        <v>0</v>
      </c>
      <c r="F71" s="114">
        <v>0</v>
      </c>
      <c r="G71" s="114">
        <v>0</v>
      </c>
      <c r="H71" s="114">
        <v>0</v>
      </c>
      <c r="I71" s="114">
        <v>0</v>
      </c>
      <c r="J71" s="114">
        <v>0</v>
      </c>
      <c r="K71" s="114">
        <v>0</v>
      </c>
      <c r="L71" s="114">
        <v>0</v>
      </c>
      <c r="M71" s="114">
        <v>0</v>
      </c>
      <c r="N71" s="114">
        <v>0</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0</v>
      </c>
      <c r="D72" s="114">
        <v>0</v>
      </c>
      <c r="E72" s="114">
        <v>0</v>
      </c>
      <c r="F72" s="114">
        <v>0</v>
      </c>
      <c r="G72" s="114">
        <v>0</v>
      </c>
      <c r="H72" s="114">
        <v>0</v>
      </c>
      <c r="I72" s="114">
        <v>0</v>
      </c>
      <c r="J72" s="114">
        <v>0</v>
      </c>
      <c r="K72" s="114">
        <v>0</v>
      </c>
      <c r="L72" s="114">
        <v>0</v>
      </c>
      <c r="M72" s="114">
        <v>0</v>
      </c>
      <c r="N72" s="114">
        <v>0</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0</v>
      </c>
      <c r="D73" s="114">
        <v>0</v>
      </c>
      <c r="E73" s="114">
        <v>0</v>
      </c>
      <c r="F73" s="114">
        <v>0</v>
      </c>
      <c r="G73" s="114">
        <v>0</v>
      </c>
      <c r="H73" s="114">
        <v>0</v>
      </c>
      <c r="I73" s="114">
        <v>0</v>
      </c>
      <c r="J73" s="114">
        <v>0</v>
      </c>
      <c r="K73" s="114">
        <v>0</v>
      </c>
      <c r="L73" s="114">
        <v>0</v>
      </c>
      <c r="M73" s="114">
        <v>0</v>
      </c>
      <c r="N73" s="114">
        <v>0</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0</v>
      </c>
      <c r="D74" s="114">
        <v>0</v>
      </c>
      <c r="E74" s="114">
        <v>0</v>
      </c>
      <c r="F74" s="114">
        <v>0</v>
      </c>
      <c r="G74" s="114">
        <v>0</v>
      </c>
      <c r="H74" s="114">
        <v>0</v>
      </c>
      <c r="I74" s="114">
        <v>0</v>
      </c>
      <c r="J74" s="114">
        <v>0</v>
      </c>
      <c r="K74" s="114">
        <v>0</v>
      </c>
      <c r="L74" s="114">
        <v>0</v>
      </c>
      <c r="M74" s="114">
        <v>0</v>
      </c>
      <c r="N74" s="114">
        <v>0</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212.3</v>
      </c>
      <c r="D75" s="114">
        <v>0</v>
      </c>
      <c r="E75" s="114">
        <v>0</v>
      </c>
      <c r="F75" s="114">
        <v>0</v>
      </c>
      <c r="G75" s="114">
        <v>0</v>
      </c>
      <c r="H75" s="114">
        <v>0</v>
      </c>
      <c r="I75" s="114">
        <v>0</v>
      </c>
      <c r="J75" s="114">
        <v>0</v>
      </c>
      <c r="K75" s="114">
        <v>0</v>
      </c>
      <c r="L75" s="114">
        <v>0</v>
      </c>
      <c r="M75" s="114">
        <v>0</v>
      </c>
      <c r="N75" s="114">
        <v>212.3</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141.72999999999999</v>
      </c>
      <c r="D76" s="114">
        <v>0</v>
      </c>
      <c r="E76" s="114">
        <v>0</v>
      </c>
      <c r="F76" s="114">
        <v>0</v>
      </c>
      <c r="G76" s="114">
        <v>0</v>
      </c>
      <c r="H76" s="114">
        <v>0</v>
      </c>
      <c r="I76" s="114">
        <v>0</v>
      </c>
      <c r="J76" s="114">
        <v>0</v>
      </c>
      <c r="K76" s="114">
        <v>0</v>
      </c>
      <c r="L76" s="114">
        <v>0</v>
      </c>
      <c r="M76" s="114">
        <v>0</v>
      </c>
      <c r="N76" s="114">
        <v>141.72999999999999</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308.7</v>
      </c>
      <c r="D77" s="114">
        <v>2.17</v>
      </c>
      <c r="E77" s="114">
        <v>0.16</v>
      </c>
      <c r="F77" s="114">
        <v>4.26</v>
      </c>
      <c r="G77" s="114">
        <v>4.8099999999999996</v>
      </c>
      <c r="H77" s="114">
        <v>282.14999999999998</v>
      </c>
      <c r="I77" s="114">
        <v>7.09</v>
      </c>
      <c r="J77" s="114">
        <v>275.06</v>
      </c>
      <c r="K77" s="114">
        <v>1.1599999999999999</v>
      </c>
      <c r="L77" s="114">
        <v>10.029999999999999</v>
      </c>
      <c r="M77" s="114">
        <v>3.95</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86.73</v>
      </c>
      <c r="D78" s="114">
        <v>0</v>
      </c>
      <c r="E78" s="114">
        <v>0</v>
      </c>
      <c r="F78" s="114">
        <v>7.0000000000000007E-2</v>
      </c>
      <c r="G78" s="114">
        <v>0.69</v>
      </c>
      <c r="H78" s="114">
        <v>85.6</v>
      </c>
      <c r="I78" s="114">
        <v>85.19</v>
      </c>
      <c r="J78" s="114">
        <v>0.41</v>
      </c>
      <c r="K78" s="114">
        <v>0</v>
      </c>
      <c r="L78" s="114">
        <v>0.11</v>
      </c>
      <c r="M78" s="114">
        <v>0.26</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39.08</v>
      </c>
      <c r="D79" s="114">
        <v>0</v>
      </c>
      <c r="E79" s="114">
        <v>13.88</v>
      </c>
      <c r="F79" s="114">
        <v>1.67</v>
      </c>
      <c r="G79" s="114">
        <v>4.1500000000000004</v>
      </c>
      <c r="H79" s="114">
        <v>0</v>
      </c>
      <c r="I79" s="114">
        <v>0</v>
      </c>
      <c r="J79" s="114">
        <v>0</v>
      </c>
      <c r="K79" s="114">
        <v>0.28000000000000003</v>
      </c>
      <c r="L79" s="114">
        <v>18.2</v>
      </c>
      <c r="M79" s="114">
        <v>0.91</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1008.65</v>
      </c>
      <c r="D80" s="114">
        <v>31.54</v>
      </c>
      <c r="E80" s="114">
        <v>22.14</v>
      </c>
      <c r="F80" s="114">
        <v>21.97</v>
      </c>
      <c r="G80" s="114">
        <v>1.1499999999999999</v>
      </c>
      <c r="H80" s="114">
        <v>512.32000000000005</v>
      </c>
      <c r="I80" s="114">
        <v>364.25</v>
      </c>
      <c r="J80" s="114">
        <v>148.08000000000001</v>
      </c>
      <c r="K80" s="114">
        <v>0.23</v>
      </c>
      <c r="L80" s="114">
        <v>2.0299999999999998</v>
      </c>
      <c r="M80" s="114">
        <v>1.96</v>
      </c>
      <c r="N80" s="114">
        <v>415.31</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578.91999999999996</v>
      </c>
      <c r="D81" s="114">
        <v>0.01</v>
      </c>
      <c r="E81" s="114">
        <v>0.13</v>
      </c>
      <c r="F81" s="114">
        <v>20.23</v>
      </c>
      <c r="G81" s="114">
        <v>0.03</v>
      </c>
      <c r="H81" s="114">
        <v>140.96</v>
      </c>
      <c r="I81" s="114">
        <v>0</v>
      </c>
      <c r="J81" s="114">
        <v>140.96</v>
      </c>
      <c r="K81" s="114">
        <v>0</v>
      </c>
      <c r="L81" s="114">
        <v>1.1299999999999999</v>
      </c>
      <c r="M81" s="114">
        <v>1.22</v>
      </c>
      <c r="N81" s="114">
        <v>415.23</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1218.27</v>
      </c>
      <c r="D82" s="115">
        <v>33.700000000000003</v>
      </c>
      <c r="E82" s="115">
        <v>36.049999999999997</v>
      </c>
      <c r="F82" s="115">
        <v>7.74</v>
      </c>
      <c r="G82" s="115">
        <v>10.77</v>
      </c>
      <c r="H82" s="115">
        <v>739.11</v>
      </c>
      <c r="I82" s="115">
        <v>456.53</v>
      </c>
      <c r="J82" s="115">
        <v>282.58999999999997</v>
      </c>
      <c r="K82" s="115">
        <v>1.67</v>
      </c>
      <c r="L82" s="115">
        <v>29.24</v>
      </c>
      <c r="M82" s="115">
        <v>5.86</v>
      </c>
      <c r="N82" s="115">
        <v>354.12</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244.55</v>
      </c>
      <c r="D83" s="114">
        <v>0.63</v>
      </c>
      <c r="E83" s="114">
        <v>3.64</v>
      </c>
      <c r="F83" s="114">
        <v>18.350000000000001</v>
      </c>
      <c r="G83" s="114">
        <v>2.4300000000000002</v>
      </c>
      <c r="H83" s="114">
        <v>15.08</v>
      </c>
      <c r="I83" s="114">
        <v>0.13</v>
      </c>
      <c r="J83" s="114">
        <v>14.96</v>
      </c>
      <c r="K83" s="114">
        <v>0.26</v>
      </c>
      <c r="L83" s="114">
        <v>9.5</v>
      </c>
      <c r="M83" s="114">
        <v>159.77000000000001</v>
      </c>
      <c r="N83" s="114">
        <v>34.9</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281.89999999999998</v>
      </c>
      <c r="D85" s="114">
        <v>7.05</v>
      </c>
      <c r="E85" s="114">
        <v>0</v>
      </c>
      <c r="F85" s="114">
        <v>0.03</v>
      </c>
      <c r="G85" s="114">
        <v>0</v>
      </c>
      <c r="H85" s="114">
        <v>0.05</v>
      </c>
      <c r="I85" s="114">
        <v>0</v>
      </c>
      <c r="J85" s="114">
        <v>0.05</v>
      </c>
      <c r="K85" s="114">
        <v>0</v>
      </c>
      <c r="L85" s="114">
        <v>1.99</v>
      </c>
      <c r="M85" s="114">
        <v>272.77999999999997</v>
      </c>
      <c r="N85" s="114">
        <v>0</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1.25</v>
      </c>
      <c r="D86" s="114">
        <v>0</v>
      </c>
      <c r="E86" s="114">
        <v>0</v>
      </c>
      <c r="F86" s="114">
        <v>0</v>
      </c>
      <c r="G86" s="114">
        <v>0</v>
      </c>
      <c r="H86" s="114">
        <v>0</v>
      </c>
      <c r="I86" s="114">
        <v>0</v>
      </c>
      <c r="J86" s="114">
        <v>0</v>
      </c>
      <c r="K86" s="114">
        <v>0</v>
      </c>
      <c r="L86" s="114">
        <v>1.25</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525.20000000000005</v>
      </c>
      <c r="D87" s="115">
        <v>7.68</v>
      </c>
      <c r="E87" s="115">
        <v>3.64</v>
      </c>
      <c r="F87" s="115">
        <v>18.37</v>
      </c>
      <c r="G87" s="115">
        <v>2.4300000000000002</v>
      </c>
      <c r="H87" s="115">
        <v>15.14</v>
      </c>
      <c r="I87" s="115">
        <v>0.13</v>
      </c>
      <c r="J87" s="115">
        <v>15.01</v>
      </c>
      <c r="K87" s="115">
        <v>0.26</v>
      </c>
      <c r="L87" s="115">
        <v>10.24</v>
      </c>
      <c r="M87" s="115">
        <v>432.55</v>
      </c>
      <c r="N87" s="115">
        <v>34.9</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1743.46</v>
      </c>
      <c r="D88" s="115">
        <v>41.38</v>
      </c>
      <c r="E88" s="115">
        <v>39.69</v>
      </c>
      <c r="F88" s="115">
        <v>26.11</v>
      </c>
      <c r="G88" s="115">
        <v>13.2</v>
      </c>
      <c r="H88" s="115">
        <v>754.25</v>
      </c>
      <c r="I88" s="115">
        <v>456.65</v>
      </c>
      <c r="J88" s="115">
        <v>297.60000000000002</v>
      </c>
      <c r="K88" s="115">
        <v>1.93</v>
      </c>
      <c r="L88" s="115">
        <v>39.479999999999997</v>
      </c>
      <c r="M88" s="115">
        <v>438.4</v>
      </c>
      <c r="N88" s="115">
        <v>389.02</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-63.53</v>
      </c>
      <c r="D89" s="115">
        <v>-87.56</v>
      </c>
      <c r="E89" s="115">
        <v>-30.88</v>
      </c>
      <c r="F89" s="115">
        <v>-131.30000000000001</v>
      </c>
      <c r="G89" s="115">
        <v>-20.93</v>
      </c>
      <c r="H89" s="115">
        <v>-427.37</v>
      </c>
      <c r="I89" s="115">
        <v>-169.42</v>
      </c>
      <c r="J89" s="115">
        <v>-257.95</v>
      </c>
      <c r="K89" s="115">
        <v>-28.12</v>
      </c>
      <c r="L89" s="115">
        <v>-117.05</v>
      </c>
      <c r="M89" s="115">
        <v>-21.61</v>
      </c>
      <c r="N89" s="115">
        <v>801.3</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-37.049999999999997</v>
      </c>
      <c r="D90" s="116">
        <v>-93.43</v>
      </c>
      <c r="E90" s="116">
        <v>-31.9</v>
      </c>
      <c r="F90" s="116">
        <v>-102.63</v>
      </c>
      <c r="G90" s="116">
        <v>-15.03</v>
      </c>
      <c r="H90" s="116">
        <v>-426.27</v>
      </c>
      <c r="I90" s="116">
        <v>-169.47</v>
      </c>
      <c r="J90" s="116">
        <v>-256.8</v>
      </c>
      <c r="K90" s="116">
        <v>-28.08</v>
      </c>
      <c r="L90" s="116">
        <v>-88.94</v>
      </c>
      <c r="M90" s="116">
        <v>-17.16</v>
      </c>
      <c r="N90" s="116">
        <v>766.4</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56.93</v>
      </c>
      <c r="D91" s="114">
        <v>0</v>
      </c>
      <c r="E91" s="114">
        <v>0</v>
      </c>
      <c r="F91" s="114">
        <v>0</v>
      </c>
      <c r="G91" s="114">
        <v>0</v>
      </c>
      <c r="H91" s="114">
        <v>0</v>
      </c>
      <c r="I91" s="114">
        <v>0</v>
      </c>
      <c r="J91" s="114">
        <v>0</v>
      </c>
      <c r="K91" s="114">
        <v>0</v>
      </c>
      <c r="L91" s="114">
        <v>0</v>
      </c>
      <c r="M91" s="114">
        <v>0</v>
      </c>
      <c r="N91" s="114">
        <v>56.93</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20.75</v>
      </c>
      <c r="D92" s="114">
        <v>0</v>
      </c>
      <c r="E92" s="114">
        <v>0</v>
      </c>
      <c r="F92" s="114">
        <v>0</v>
      </c>
      <c r="G92" s="114">
        <v>0</v>
      </c>
      <c r="H92" s="114">
        <v>0</v>
      </c>
      <c r="I92" s="114">
        <v>0</v>
      </c>
      <c r="J92" s="114">
        <v>0</v>
      </c>
      <c r="K92" s="114">
        <v>0</v>
      </c>
      <c r="L92" s="114">
        <v>0</v>
      </c>
      <c r="M92" s="114">
        <v>0</v>
      </c>
      <c r="N92" s="114">
        <v>20.75</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622</v>
      </c>
      <c r="B1" s="219"/>
      <c r="C1" s="220" t="str">
        <f>"Auszahlungen und Einzahlungen der Kreisverwaltungen "&amp;Deckblatt!A7&amp;" 
nach Produktbereichen"</f>
        <v>Auszahlungen und Einzahlungen der Kreisverwaltungen 2021 
nach Produktbereichen</v>
      </c>
      <c r="D1" s="220"/>
      <c r="E1" s="220"/>
      <c r="F1" s="220"/>
      <c r="G1" s="221"/>
      <c r="H1" s="222" t="str">
        <f>"Auszahlungen und Einzahlungen der Kreisverwaltungen "&amp;Deckblatt!A7&amp;" 
nach Produktbereichen"</f>
        <v>Auszahlungen und Einzahlungen der Kreisverwaltungen 2021 
nach Produktbereichen</v>
      </c>
      <c r="I1" s="220"/>
      <c r="J1" s="220"/>
      <c r="K1" s="220"/>
      <c r="L1" s="220"/>
      <c r="M1" s="220"/>
      <c r="N1" s="221"/>
    </row>
    <row r="2" spans="1:14" s="74" customFormat="1" ht="15" customHeight="1">
      <c r="A2" s="218" t="s">
        <v>627</v>
      </c>
      <c r="B2" s="219"/>
      <c r="C2" s="220" t="s">
        <v>75</v>
      </c>
      <c r="D2" s="220"/>
      <c r="E2" s="220"/>
      <c r="F2" s="220"/>
      <c r="G2" s="221"/>
      <c r="H2" s="222" t="s">
        <v>75</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45" customHeight="1">
      <c r="A17" s="206"/>
      <c r="B17" s="207"/>
      <c r="C17" s="260"/>
      <c r="D17" s="157">
        <v>11</v>
      </c>
      <c r="E17" s="157">
        <v>12</v>
      </c>
      <c r="F17" s="157" t="s">
        <v>109</v>
      </c>
      <c r="G17" s="158" t="s">
        <v>110</v>
      </c>
      <c r="H17" s="159">
        <v>3</v>
      </c>
      <c r="I17" s="157" t="s">
        <v>113</v>
      </c>
      <c r="J17" s="157">
        <v>36</v>
      </c>
      <c r="K17" s="157">
        <v>4</v>
      </c>
      <c r="L17" s="157" t="s">
        <v>114</v>
      </c>
      <c r="M17" s="157" t="s">
        <v>123</v>
      </c>
      <c r="N17" s="153">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74001</v>
      </c>
      <c r="D20" s="111">
        <v>19066</v>
      </c>
      <c r="E20" s="111">
        <v>12808</v>
      </c>
      <c r="F20" s="111">
        <v>2992</v>
      </c>
      <c r="G20" s="111">
        <v>4645</v>
      </c>
      <c r="H20" s="111">
        <v>16974</v>
      </c>
      <c r="I20" s="111">
        <v>9339</v>
      </c>
      <c r="J20" s="111">
        <v>7635</v>
      </c>
      <c r="K20" s="111">
        <v>4126</v>
      </c>
      <c r="L20" s="111">
        <v>8901</v>
      </c>
      <c r="M20" s="111">
        <v>4487</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67806</v>
      </c>
      <c r="D21" s="111">
        <v>6760</v>
      </c>
      <c r="E21" s="111">
        <v>4098</v>
      </c>
      <c r="F21" s="111">
        <v>19606</v>
      </c>
      <c r="G21" s="111">
        <v>647</v>
      </c>
      <c r="H21" s="111">
        <v>7848</v>
      </c>
      <c r="I21" s="111">
        <v>7115</v>
      </c>
      <c r="J21" s="111">
        <v>732</v>
      </c>
      <c r="K21" s="111">
        <v>369</v>
      </c>
      <c r="L21" s="111">
        <v>5036</v>
      </c>
      <c r="M21" s="111">
        <v>23442</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192337</v>
      </c>
      <c r="D22" s="111">
        <v>0</v>
      </c>
      <c r="E22" s="111">
        <v>0</v>
      </c>
      <c r="F22" s="111">
        <v>0</v>
      </c>
      <c r="G22" s="111">
        <v>0</v>
      </c>
      <c r="H22" s="111">
        <v>192337</v>
      </c>
      <c r="I22" s="111">
        <v>151290</v>
      </c>
      <c r="J22" s="111">
        <v>41047</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892</v>
      </c>
      <c r="D23" s="111">
        <v>0</v>
      </c>
      <c r="E23" s="111">
        <v>0</v>
      </c>
      <c r="F23" s="111">
        <v>0</v>
      </c>
      <c r="G23" s="111">
        <v>0</v>
      </c>
      <c r="H23" s="111">
        <v>0</v>
      </c>
      <c r="I23" s="111">
        <v>0</v>
      </c>
      <c r="J23" s="111">
        <v>0</v>
      </c>
      <c r="K23" s="111">
        <v>0</v>
      </c>
      <c r="L23" s="111">
        <v>0</v>
      </c>
      <c r="M23" s="111">
        <v>0</v>
      </c>
      <c r="N23" s="111">
        <v>892</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146193</v>
      </c>
      <c r="D24" s="111">
        <v>2902</v>
      </c>
      <c r="E24" s="111">
        <v>6820</v>
      </c>
      <c r="F24" s="111">
        <v>9587</v>
      </c>
      <c r="G24" s="111">
        <v>775</v>
      </c>
      <c r="H24" s="111">
        <v>114528</v>
      </c>
      <c r="I24" s="111">
        <v>6635</v>
      </c>
      <c r="J24" s="111">
        <v>107893</v>
      </c>
      <c r="K24" s="111">
        <v>4058</v>
      </c>
      <c r="L24" s="111">
        <v>5953</v>
      </c>
      <c r="M24" s="111">
        <v>1557</v>
      </c>
      <c r="N24" s="111">
        <v>14</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140451</v>
      </c>
      <c r="D25" s="111">
        <v>0</v>
      </c>
      <c r="E25" s="111">
        <v>0</v>
      </c>
      <c r="F25" s="111">
        <v>829</v>
      </c>
      <c r="G25" s="111">
        <v>0</v>
      </c>
      <c r="H25" s="111">
        <v>28963</v>
      </c>
      <c r="I25" s="111">
        <v>3</v>
      </c>
      <c r="J25" s="111">
        <v>28959</v>
      </c>
      <c r="K25" s="111">
        <v>0</v>
      </c>
      <c r="L25" s="111">
        <v>0</v>
      </c>
      <c r="M25" s="111">
        <v>26</v>
      </c>
      <c r="N25" s="111">
        <v>110633</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340777</v>
      </c>
      <c r="D26" s="113">
        <v>28729</v>
      </c>
      <c r="E26" s="113">
        <v>23727</v>
      </c>
      <c r="F26" s="113">
        <v>31355</v>
      </c>
      <c r="G26" s="113">
        <v>6066</v>
      </c>
      <c r="H26" s="113">
        <v>302724</v>
      </c>
      <c r="I26" s="113">
        <v>174376</v>
      </c>
      <c r="J26" s="113">
        <v>128348</v>
      </c>
      <c r="K26" s="113">
        <v>8553</v>
      </c>
      <c r="L26" s="113">
        <v>19890</v>
      </c>
      <c r="M26" s="113">
        <v>29460</v>
      </c>
      <c r="N26" s="113">
        <v>-109727</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16244</v>
      </c>
      <c r="D27" s="111">
        <v>614</v>
      </c>
      <c r="E27" s="111">
        <v>690</v>
      </c>
      <c r="F27" s="111">
        <v>3750</v>
      </c>
      <c r="G27" s="111">
        <v>28</v>
      </c>
      <c r="H27" s="111">
        <v>3830</v>
      </c>
      <c r="I27" s="111">
        <v>0</v>
      </c>
      <c r="J27" s="111">
        <v>3830</v>
      </c>
      <c r="K27" s="111">
        <v>3</v>
      </c>
      <c r="L27" s="111">
        <v>5564</v>
      </c>
      <c r="M27" s="111">
        <v>1765</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9277</v>
      </c>
      <c r="D28" s="111">
        <v>268</v>
      </c>
      <c r="E28" s="111">
        <v>51</v>
      </c>
      <c r="F28" s="111">
        <v>2821</v>
      </c>
      <c r="G28" s="111">
        <v>0</v>
      </c>
      <c r="H28" s="111">
        <v>0</v>
      </c>
      <c r="I28" s="111">
        <v>0</v>
      </c>
      <c r="J28" s="111">
        <v>0</v>
      </c>
      <c r="K28" s="111">
        <v>0</v>
      </c>
      <c r="L28" s="111">
        <v>4374</v>
      </c>
      <c r="M28" s="111">
        <v>1763</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30038</v>
      </c>
      <c r="D30" s="111">
        <v>0</v>
      </c>
      <c r="E30" s="111">
        <v>83</v>
      </c>
      <c r="F30" s="111">
        <v>0</v>
      </c>
      <c r="G30" s="111">
        <v>0</v>
      </c>
      <c r="H30" s="111">
        <v>0</v>
      </c>
      <c r="I30" s="111">
        <v>0</v>
      </c>
      <c r="J30" s="111">
        <v>0</v>
      </c>
      <c r="K30" s="111">
        <v>129</v>
      </c>
      <c r="L30" s="111">
        <v>0</v>
      </c>
      <c r="M30" s="111">
        <v>29826</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0</v>
      </c>
      <c r="D31" s="111">
        <v>0</v>
      </c>
      <c r="E31" s="111">
        <v>0</v>
      </c>
      <c r="F31" s="111">
        <v>0</v>
      </c>
      <c r="G31" s="111">
        <v>0</v>
      </c>
      <c r="H31" s="111">
        <v>0</v>
      </c>
      <c r="I31" s="111">
        <v>0</v>
      </c>
      <c r="J31" s="111">
        <v>0</v>
      </c>
      <c r="K31" s="111">
        <v>0</v>
      </c>
      <c r="L31" s="111">
        <v>0</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46282</v>
      </c>
      <c r="D32" s="113">
        <v>614</v>
      </c>
      <c r="E32" s="113">
        <v>772</v>
      </c>
      <c r="F32" s="113">
        <v>3750</v>
      </c>
      <c r="G32" s="113">
        <v>28</v>
      </c>
      <c r="H32" s="113">
        <v>3830</v>
      </c>
      <c r="I32" s="113">
        <v>0</v>
      </c>
      <c r="J32" s="113">
        <v>3830</v>
      </c>
      <c r="K32" s="113">
        <v>132</v>
      </c>
      <c r="L32" s="113">
        <v>5564</v>
      </c>
      <c r="M32" s="113">
        <v>31591</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387059</v>
      </c>
      <c r="D33" s="113">
        <v>29343</v>
      </c>
      <c r="E33" s="113">
        <v>24499</v>
      </c>
      <c r="F33" s="113">
        <v>35105</v>
      </c>
      <c r="G33" s="113">
        <v>6095</v>
      </c>
      <c r="H33" s="113">
        <v>306554</v>
      </c>
      <c r="I33" s="113">
        <v>174376</v>
      </c>
      <c r="J33" s="113">
        <v>132178</v>
      </c>
      <c r="K33" s="113">
        <v>8685</v>
      </c>
      <c r="L33" s="113">
        <v>25454</v>
      </c>
      <c r="M33" s="113">
        <v>61051</v>
      </c>
      <c r="N33" s="113">
        <v>-109727</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0</v>
      </c>
      <c r="D34" s="111">
        <v>0</v>
      </c>
      <c r="E34" s="111">
        <v>0</v>
      </c>
      <c r="F34" s="111">
        <v>0</v>
      </c>
      <c r="G34" s="111">
        <v>0</v>
      </c>
      <c r="H34" s="111">
        <v>0</v>
      </c>
      <c r="I34" s="111">
        <v>0</v>
      </c>
      <c r="J34" s="111">
        <v>0</v>
      </c>
      <c r="K34" s="111">
        <v>0</v>
      </c>
      <c r="L34" s="111">
        <v>0</v>
      </c>
      <c r="M34" s="111">
        <v>0</v>
      </c>
      <c r="N34" s="111">
        <v>0</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0</v>
      </c>
      <c r="D35" s="111">
        <v>0</v>
      </c>
      <c r="E35" s="111">
        <v>0</v>
      </c>
      <c r="F35" s="111">
        <v>0</v>
      </c>
      <c r="G35" s="111">
        <v>0</v>
      </c>
      <c r="H35" s="111">
        <v>0</v>
      </c>
      <c r="I35" s="111">
        <v>0</v>
      </c>
      <c r="J35" s="111">
        <v>0</v>
      </c>
      <c r="K35" s="111">
        <v>0</v>
      </c>
      <c r="L35" s="111">
        <v>0</v>
      </c>
      <c r="M35" s="111">
        <v>0</v>
      </c>
      <c r="N35" s="111">
        <v>0</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0</v>
      </c>
      <c r="D36" s="111">
        <v>0</v>
      </c>
      <c r="E36" s="111">
        <v>0</v>
      </c>
      <c r="F36" s="111">
        <v>0</v>
      </c>
      <c r="G36" s="111">
        <v>0</v>
      </c>
      <c r="H36" s="111">
        <v>0</v>
      </c>
      <c r="I36" s="111">
        <v>0</v>
      </c>
      <c r="J36" s="111">
        <v>0</v>
      </c>
      <c r="K36" s="111">
        <v>0</v>
      </c>
      <c r="L36" s="111">
        <v>0</v>
      </c>
      <c r="M36" s="111">
        <v>0</v>
      </c>
      <c r="N36" s="111">
        <v>0</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0</v>
      </c>
      <c r="D37" s="111">
        <v>0</v>
      </c>
      <c r="E37" s="111">
        <v>0</v>
      </c>
      <c r="F37" s="111">
        <v>0</v>
      </c>
      <c r="G37" s="111">
        <v>0</v>
      </c>
      <c r="H37" s="111">
        <v>0</v>
      </c>
      <c r="I37" s="111">
        <v>0</v>
      </c>
      <c r="J37" s="111">
        <v>0</v>
      </c>
      <c r="K37" s="111">
        <v>0</v>
      </c>
      <c r="L37" s="111">
        <v>0</v>
      </c>
      <c r="M37" s="111">
        <v>0</v>
      </c>
      <c r="N37" s="111">
        <v>0</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60280</v>
      </c>
      <c r="D38" s="111">
        <v>0</v>
      </c>
      <c r="E38" s="111">
        <v>0</v>
      </c>
      <c r="F38" s="111">
        <v>0</v>
      </c>
      <c r="G38" s="111">
        <v>0</v>
      </c>
      <c r="H38" s="111">
        <v>0</v>
      </c>
      <c r="I38" s="111">
        <v>0</v>
      </c>
      <c r="J38" s="111">
        <v>0</v>
      </c>
      <c r="K38" s="111">
        <v>0</v>
      </c>
      <c r="L38" s="111">
        <v>0</v>
      </c>
      <c r="M38" s="111">
        <v>0</v>
      </c>
      <c r="N38" s="111">
        <v>60280</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46348</v>
      </c>
      <c r="D39" s="111">
        <v>0</v>
      </c>
      <c r="E39" s="111">
        <v>0</v>
      </c>
      <c r="F39" s="111">
        <v>0</v>
      </c>
      <c r="G39" s="111">
        <v>0</v>
      </c>
      <c r="H39" s="111">
        <v>0</v>
      </c>
      <c r="I39" s="111">
        <v>0</v>
      </c>
      <c r="J39" s="111">
        <v>0</v>
      </c>
      <c r="K39" s="111">
        <v>0</v>
      </c>
      <c r="L39" s="111">
        <v>0</v>
      </c>
      <c r="M39" s="111">
        <v>0</v>
      </c>
      <c r="N39" s="111">
        <v>46348</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133014</v>
      </c>
      <c r="D40" s="111">
        <v>265</v>
      </c>
      <c r="E40" s="111">
        <v>5</v>
      </c>
      <c r="F40" s="111">
        <v>596</v>
      </c>
      <c r="G40" s="111">
        <v>781</v>
      </c>
      <c r="H40" s="111">
        <v>127346</v>
      </c>
      <c r="I40" s="111">
        <v>67620</v>
      </c>
      <c r="J40" s="111">
        <v>59726</v>
      </c>
      <c r="K40" s="111">
        <v>315</v>
      </c>
      <c r="L40" s="111">
        <v>2011</v>
      </c>
      <c r="M40" s="111">
        <v>1696</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28525</v>
      </c>
      <c r="D41" s="111">
        <v>0</v>
      </c>
      <c r="E41" s="111">
        <v>0</v>
      </c>
      <c r="F41" s="111">
        <v>349</v>
      </c>
      <c r="G41" s="111">
        <v>194</v>
      </c>
      <c r="H41" s="111">
        <v>27606</v>
      </c>
      <c r="I41" s="111">
        <v>27409</v>
      </c>
      <c r="J41" s="111">
        <v>198</v>
      </c>
      <c r="K41" s="111">
        <v>70</v>
      </c>
      <c r="L41" s="111">
        <v>0</v>
      </c>
      <c r="M41" s="111">
        <v>306</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31445</v>
      </c>
      <c r="D42" s="111">
        <v>23</v>
      </c>
      <c r="E42" s="111">
        <v>3313</v>
      </c>
      <c r="F42" s="111">
        <v>278</v>
      </c>
      <c r="G42" s="111">
        <v>730</v>
      </c>
      <c r="H42" s="111">
        <v>4</v>
      </c>
      <c r="I42" s="111">
        <v>3</v>
      </c>
      <c r="J42" s="111">
        <v>1</v>
      </c>
      <c r="K42" s="111">
        <v>332</v>
      </c>
      <c r="L42" s="111">
        <v>4707</v>
      </c>
      <c r="M42" s="111">
        <v>22058</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197655</v>
      </c>
      <c r="D43" s="111">
        <v>7496</v>
      </c>
      <c r="E43" s="111">
        <v>7780</v>
      </c>
      <c r="F43" s="111">
        <v>1129</v>
      </c>
      <c r="G43" s="111">
        <v>230</v>
      </c>
      <c r="H43" s="111">
        <v>68676</v>
      </c>
      <c r="I43" s="111">
        <v>35865</v>
      </c>
      <c r="J43" s="111">
        <v>32812</v>
      </c>
      <c r="K43" s="111">
        <v>0</v>
      </c>
      <c r="L43" s="111">
        <v>171</v>
      </c>
      <c r="M43" s="111">
        <v>945</v>
      </c>
      <c r="N43" s="111">
        <v>111228</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140451</v>
      </c>
      <c r="D44" s="111">
        <v>0</v>
      </c>
      <c r="E44" s="111">
        <v>0</v>
      </c>
      <c r="F44" s="111">
        <v>829</v>
      </c>
      <c r="G44" s="111">
        <v>0</v>
      </c>
      <c r="H44" s="111">
        <v>28963</v>
      </c>
      <c r="I44" s="111">
        <v>3</v>
      </c>
      <c r="J44" s="111">
        <v>28959</v>
      </c>
      <c r="K44" s="111">
        <v>0</v>
      </c>
      <c r="L44" s="111">
        <v>0</v>
      </c>
      <c r="M44" s="111">
        <v>26</v>
      </c>
      <c r="N44" s="111">
        <v>110633</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356816</v>
      </c>
      <c r="D45" s="113">
        <v>7784</v>
      </c>
      <c r="E45" s="113">
        <v>11097</v>
      </c>
      <c r="F45" s="113">
        <v>1523</v>
      </c>
      <c r="G45" s="113">
        <v>1934</v>
      </c>
      <c r="H45" s="113">
        <v>194670</v>
      </c>
      <c r="I45" s="113">
        <v>130893</v>
      </c>
      <c r="J45" s="113">
        <v>63777</v>
      </c>
      <c r="K45" s="113">
        <v>717</v>
      </c>
      <c r="L45" s="113">
        <v>6889</v>
      </c>
      <c r="M45" s="113">
        <v>24978</v>
      </c>
      <c r="N45" s="113">
        <v>107224</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25565</v>
      </c>
      <c r="D46" s="111">
        <v>0</v>
      </c>
      <c r="E46" s="111">
        <v>797</v>
      </c>
      <c r="F46" s="111">
        <v>1424</v>
      </c>
      <c r="G46" s="111">
        <v>15</v>
      </c>
      <c r="H46" s="111">
        <v>3833</v>
      </c>
      <c r="I46" s="111">
        <v>0</v>
      </c>
      <c r="J46" s="111">
        <v>3833</v>
      </c>
      <c r="K46" s="111">
        <v>129</v>
      </c>
      <c r="L46" s="111">
        <v>1</v>
      </c>
      <c r="M46" s="111">
        <v>9946</v>
      </c>
      <c r="N46" s="111">
        <v>9421</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18276</v>
      </c>
      <c r="D48" s="111">
        <v>67</v>
      </c>
      <c r="E48" s="111">
        <v>0</v>
      </c>
      <c r="F48" s="111">
        <v>0</v>
      </c>
      <c r="G48" s="111">
        <v>10</v>
      </c>
      <c r="H48" s="111">
        <v>0</v>
      </c>
      <c r="I48" s="111">
        <v>0</v>
      </c>
      <c r="J48" s="111">
        <v>0</v>
      </c>
      <c r="K48" s="111">
        <v>0</v>
      </c>
      <c r="L48" s="111">
        <v>32</v>
      </c>
      <c r="M48" s="111">
        <v>18167</v>
      </c>
      <c r="N48" s="111">
        <v>0</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0</v>
      </c>
      <c r="D49" s="111">
        <v>0</v>
      </c>
      <c r="E49" s="111">
        <v>0</v>
      </c>
      <c r="F49" s="111">
        <v>0</v>
      </c>
      <c r="G49" s="111">
        <v>0</v>
      </c>
      <c r="H49" s="111">
        <v>0</v>
      </c>
      <c r="I49" s="111">
        <v>0</v>
      </c>
      <c r="J49" s="111">
        <v>0</v>
      </c>
      <c r="K49" s="111">
        <v>0</v>
      </c>
      <c r="L49" s="111">
        <v>0</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43841</v>
      </c>
      <c r="D50" s="113">
        <v>67</v>
      </c>
      <c r="E50" s="113">
        <v>797</v>
      </c>
      <c r="F50" s="113">
        <v>1424</v>
      </c>
      <c r="G50" s="113">
        <v>25</v>
      </c>
      <c r="H50" s="113">
        <v>3833</v>
      </c>
      <c r="I50" s="113">
        <v>0</v>
      </c>
      <c r="J50" s="113">
        <v>3833</v>
      </c>
      <c r="K50" s="113">
        <v>129</v>
      </c>
      <c r="L50" s="113">
        <v>33</v>
      </c>
      <c r="M50" s="113">
        <v>28113</v>
      </c>
      <c r="N50" s="113">
        <v>9421</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400657</v>
      </c>
      <c r="D51" s="113">
        <v>7851</v>
      </c>
      <c r="E51" s="113">
        <v>11894</v>
      </c>
      <c r="F51" s="113">
        <v>2946</v>
      </c>
      <c r="G51" s="113">
        <v>1959</v>
      </c>
      <c r="H51" s="113">
        <v>198503</v>
      </c>
      <c r="I51" s="113">
        <v>130893</v>
      </c>
      <c r="J51" s="113">
        <v>67610</v>
      </c>
      <c r="K51" s="113">
        <v>846</v>
      </c>
      <c r="L51" s="113">
        <v>6922</v>
      </c>
      <c r="M51" s="113">
        <v>53091</v>
      </c>
      <c r="N51" s="113">
        <v>116645</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13599</v>
      </c>
      <c r="D52" s="113">
        <v>-21492</v>
      </c>
      <c r="E52" s="113">
        <v>-12604</v>
      </c>
      <c r="F52" s="113">
        <v>-32159</v>
      </c>
      <c r="G52" s="113">
        <v>-4136</v>
      </c>
      <c r="H52" s="113">
        <v>-108051</v>
      </c>
      <c r="I52" s="113">
        <v>-43483</v>
      </c>
      <c r="J52" s="113">
        <v>-64568</v>
      </c>
      <c r="K52" s="113">
        <v>-7839</v>
      </c>
      <c r="L52" s="113">
        <v>-18532</v>
      </c>
      <c r="M52" s="113">
        <v>-7960</v>
      </c>
      <c r="N52" s="113">
        <v>226371</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16039</v>
      </c>
      <c r="D53" s="112">
        <v>-20944</v>
      </c>
      <c r="E53" s="112">
        <v>-12629</v>
      </c>
      <c r="F53" s="112">
        <v>-29833</v>
      </c>
      <c r="G53" s="112">
        <v>-4132</v>
      </c>
      <c r="H53" s="112">
        <v>-108054</v>
      </c>
      <c r="I53" s="112">
        <v>-43483</v>
      </c>
      <c r="J53" s="112">
        <v>-64571</v>
      </c>
      <c r="K53" s="112">
        <v>-7837</v>
      </c>
      <c r="L53" s="112">
        <v>-13001</v>
      </c>
      <c r="M53" s="112">
        <v>-4482</v>
      </c>
      <c r="N53" s="112">
        <v>216951</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12672</v>
      </c>
      <c r="D54" s="111">
        <v>0</v>
      </c>
      <c r="E54" s="111">
        <v>0</v>
      </c>
      <c r="F54" s="111">
        <v>0</v>
      </c>
      <c r="G54" s="111">
        <v>0</v>
      </c>
      <c r="H54" s="111">
        <v>0</v>
      </c>
      <c r="I54" s="111">
        <v>0</v>
      </c>
      <c r="J54" s="111">
        <v>0</v>
      </c>
      <c r="K54" s="111">
        <v>0</v>
      </c>
      <c r="L54" s="111">
        <v>0</v>
      </c>
      <c r="M54" s="111">
        <v>0</v>
      </c>
      <c r="N54" s="111">
        <v>12672</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14753</v>
      </c>
      <c r="D55" s="111">
        <v>0</v>
      </c>
      <c r="E55" s="111">
        <v>0</v>
      </c>
      <c r="F55" s="111">
        <v>0</v>
      </c>
      <c r="G55" s="111">
        <v>0</v>
      </c>
      <c r="H55" s="111">
        <v>0</v>
      </c>
      <c r="I55" s="111">
        <v>0</v>
      </c>
      <c r="J55" s="111">
        <v>0</v>
      </c>
      <c r="K55" s="111">
        <v>0</v>
      </c>
      <c r="L55" s="111">
        <v>0</v>
      </c>
      <c r="M55" s="111">
        <v>0</v>
      </c>
      <c r="N55" s="111">
        <v>14753</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314.16000000000003</v>
      </c>
      <c r="D57" s="114">
        <v>80.94</v>
      </c>
      <c r="E57" s="114">
        <v>54.38</v>
      </c>
      <c r="F57" s="114">
        <v>12.7</v>
      </c>
      <c r="G57" s="114">
        <v>19.72</v>
      </c>
      <c r="H57" s="114">
        <v>72.06</v>
      </c>
      <c r="I57" s="114">
        <v>39.65</v>
      </c>
      <c r="J57" s="114">
        <v>32.409999999999997</v>
      </c>
      <c r="K57" s="114">
        <v>17.52</v>
      </c>
      <c r="L57" s="114">
        <v>37.79</v>
      </c>
      <c r="M57" s="114">
        <v>19.05</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287.86</v>
      </c>
      <c r="D58" s="114">
        <v>28.7</v>
      </c>
      <c r="E58" s="114">
        <v>17.399999999999999</v>
      </c>
      <c r="F58" s="114">
        <v>83.23</v>
      </c>
      <c r="G58" s="114">
        <v>2.75</v>
      </c>
      <c r="H58" s="114">
        <v>33.32</v>
      </c>
      <c r="I58" s="114">
        <v>30.21</v>
      </c>
      <c r="J58" s="114">
        <v>3.11</v>
      </c>
      <c r="K58" s="114">
        <v>1.57</v>
      </c>
      <c r="L58" s="114">
        <v>21.38</v>
      </c>
      <c r="M58" s="114">
        <v>99.52</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816.54</v>
      </c>
      <c r="D59" s="114">
        <v>0</v>
      </c>
      <c r="E59" s="114">
        <v>0</v>
      </c>
      <c r="F59" s="114">
        <v>0</v>
      </c>
      <c r="G59" s="114">
        <v>0</v>
      </c>
      <c r="H59" s="114">
        <v>816.54</v>
      </c>
      <c r="I59" s="114">
        <v>642.28</v>
      </c>
      <c r="J59" s="114">
        <v>174.26</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3.79</v>
      </c>
      <c r="D60" s="114">
        <v>0</v>
      </c>
      <c r="E60" s="114">
        <v>0</v>
      </c>
      <c r="F60" s="114">
        <v>0</v>
      </c>
      <c r="G60" s="114">
        <v>0</v>
      </c>
      <c r="H60" s="114">
        <v>0</v>
      </c>
      <c r="I60" s="114">
        <v>0</v>
      </c>
      <c r="J60" s="114">
        <v>0</v>
      </c>
      <c r="K60" s="114">
        <v>0</v>
      </c>
      <c r="L60" s="114">
        <v>0</v>
      </c>
      <c r="M60" s="114">
        <v>0</v>
      </c>
      <c r="N60" s="114">
        <v>3.79</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620.64</v>
      </c>
      <c r="D61" s="114">
        <v>12.32</v>
      </c>
      <c r="E61" s="114">
        <v>28.95</v>
      </c>
      <c r="F61" s="114">
        <v>40.700000000000003</v>
      </c>
      <c r="G61" s="114">
        <v>3.29</v>
      </c>
      <c r="H61" s="114">
        <v>486.21</v>
      </c>
      <c r="I61" s="114">
        <v>28.17</v>
      </c>
      <c r="J61" s="114">
        <v>458.05</v>
      </c>
      <c r="K61" s="114">
        <v>17.23</v>
      </c>
      <c r="L61" s="114">
        <v>25.27</v>
      </c>
      <c r="M61" s="114">
        <v>6.61</v>
      </c>
      <c r="N61" s="114">
        <v>0.06</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596.26</v>
      </c>
      <c r="D62" s="114">
        <v>0</v>
      </c>
      <c r="E62" s="114">
        <v>0</v>
      </c>
      <c r="F62" s="114">
        <v>3.52</v>
      </c>
      <c r="G62" s="114">
        <v>0</v>
      </c>
      <c r="H62" s="114">
        <v>122.96</v>
      </c>
      <c r="I62" s="114">
        <v>0.01</v>
      </c>
      <c r="J62" s="114">
        <v>122.94</v>
      </c>
      <c r="K62" s="114">
        <v>0</v>
      </c>
      <c r="L62" s="114">
        <v>0</v>
      </c>
      <c r="M62" s="114">
        <v>0.11</v>
      </c>
      <c r="N62" s="114">
        <v>469.67</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1446.72</v>
      </c>
      <c r="D63" s="115">
        <v>121.96</v>
      </c>
      <c r="E63" s="115">
        <v>100.73</v>
      </c>
      <c r="F63" s="115">
        <v>133.11000000000001</v>
      </c>
      <c r="G63" s="115">
        <v>25.75</v>
      </c>
      <c r="H63" s="115">
        <v>1285.17</v>
      </c>
      <c r="I63" s="115">
        <v>740.29</v>
      </c>
      <c r="J63" s="115">
        <v>544.88</v>
      </c>
      <c r="K63" s="115">
        <v>36.31</v>
      </c>
      <c r="L63" s="115">
        <v>84.44</v>
      </c>
      <c r="M63" s="115">
        <v>125.07</v>
      </c>
      <c r="N63" s="115">
        <v>-465.83</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68.959999999999994</v>
      </c>
      <c r="D64" s="114">
        <v>2.61</v>
      </c>
      <c r="E64" s="114">
        <v>2.93</v>
      </c>
      <c r="F64" s="114">
        <v>15.92</v>
      </c>
      <c r="G64" s="114">
        <v>0.12</v>
      </c>
      <c r="H64" s="114">
        <v>16.260000000000002</v>
      </c>
      <c r="I64" s="114">
        <v>0</v>
      </c>
      <c r="J64" s="114">
        <v>16.260000000000002</v>
      </c>
      <c r="K64" s="114">
        <v>0.01</v>
      </c>
      <c r="L64" s="114">
        <v>23.62</v>
      </c>
      <c r="M64" s="114">
        <v>7.49</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39.39</v>
      </c>
      <c r="D65" s="114">
        <v>1.1399999999999999</v>
      </c>
      <c r="E65" s="114">
        <v>0.22</v>
      </c>
      <c r="F65" s="114">
        <v>11.98</v>
      </c>
      <c r="G65" s="114">
        <v>0</v>
      </c>
      <c r="H65" s="114">
        <v>0</v>
      </c>
      <c r="I65" s="114">
        <v>0</v>
      </c>
      <c r="J65" s="114">
        <v>0</v>
      </c>
      <c r="K65" s="114">
        <v>0</v>
      </c>
      <c r="L65" s="114">
        <v>18.57</v>
      </c>
      <c r="M65" s="114">
        <v>7.48</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127.52</v>
      </c>
      <c r="D67" s="114">
        <v>0</v>
      </c>
      <c r="E67" s="114">
        <v>0.35</v>
      </c>
      <c r="F67" s="114">
        <v>0</v>
      </c>
      <c r="G67" s="114">
        <v>0</v>
      </c>
      <c r="H67" s="114">
        <v>0</v>
      </c>
      <c r="I67" s="114">
        <v>0</v>
      </c>
      <c r="J67" s="114">
        <v>0</v>
      </c>
      <c r="K67" s="114">
        <v>0.55000000000000004</v>
      </c>
      <c r="L67" s="114">
        <v>0</v>
      </c>
      <c r="M67" s="114">
        <v>126.62</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0</v>
      </c>
      <c r="D68" s="114">
        <v>0</v>
      </c>
      <c r="E68" s="114">
        <v>0</v>
      </c>
      <c r="F68" s="114">
        <v>0</v>
      </c>
      <c r="G68" s="114">
        <v>0</v>
      </c>
      <c r="H68" s="114">
        <v>0</v>
      </c>
      <c r="I68" s="114">
        <v>0</v>
      </c>
      <c r="J68" s="114">
        <v>0</v>
      </c>
      <c r="K68" s="114">
        <v>0</v>
      </c>
      <c r="L68" s="114">
        <v>0</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196.48</v>
      </c>
      <c r="D69" s="115">
        <v>2.61</v>
      </c>
      <c r="E69" s="115">
        <v>3.28</v>
      </c>
      <c r="F69" s="115">
        <v>15.92</v>
      </c>
      <c r="G69" s="115">
        <v>0.12</v>
      </c>
      <c r="H69" s="115">
        <v>16.260000000000002</v>
      </c>
      <c r="I69" s="115">
        <v>0</v>
      </c>
      <c r="J69" s="115">
        <v>16.260000000000002</v>
      </c>
      <c r="K69" s="115">
        <v>0.56000000000000005</v>
      </c>
      <c r="L69" s="115">
        <v>23.62</v>
      </c>
      <c r="M69" s="115">
        <v>134.12</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1643.2</v>
      </c>
      <c r="D70" s="115">
        <v>124.57</v>
      </c>
      <c r="E70" s="115">
        <v>104.01</v>
      </c>
      <c r="F70" s="115">
        <v>149.03</v>
      </c>
      <c r="G70" s="115">
        <v>25.87</v>
      </c>
      <c r="H70" s="115">
        <v>1301.43</v>
      </c>
      <c r="I70" s="115">
        <v>740.29</v>
      </c>
      <c r="J70" s="115">
        <v>561.14</v>
      </c>
      <c r="K70" s="115">
        <v>36.869999999999997</v>
      </c>
      <c r="L70" s="115">
        <v>108.06</v>
      </c>
      <c r="M70" s="115">
        <v>259.18</v>
      </c>
      <c r="N70" s="115">
        <v>-465.83</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0</v>
      </c>
      <c r="D71" s="114">
        <v>0</v>
      </c>
      <c r="E71" s="114">
        <v>0</v>
      </c>
      <c r="F71" s="114">
        <v>0</v>
      </c>
      <c r="G71" s="114">
        <v>0</v>
      </c>
      <c r="H71" s="114">
        <v>0</v>
      </c>
      <c r="I71" s="114">
        <v>0</v>
      </c>
      <c r="J71" s="114">
        <v>0</v>
      </c>
      <c r="K71" s="114">
        <v>0</v>
      </c>
      <c r="L71" s="114">
        <v>0</v>
      </c>
      <c r="M71" s="114">
        <v>0</v>
      </c>
      <c r="N71" s="114">
        <v>0</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0</v>
      </c>
      <c r="D72" s="114">
        <v>0</v>
      </c>
      <c r="E72" s="114">
        <v>0</v>
      </c>
      <c r="F72" s="114">
        <v>0</v>
      </c>
      <c r="G72" s="114">
        <v>0</v>
      </c>
      <c r="H72" s="114">
        <v>0</v>
      </c>
      <c r="I72" s="114">
        <v>0</v>
      </c>
      <c r="J72" s="114">
        <v>0</v>
      </c>
      <c r="K72" s="114">
        <v>0</v>
      </c>
      <c r="L72" s="114">
        <v>0</v>
      </c>
      <c r="M72" s="114">
        <v>0</v>
      </c>
      <c r="N72" s="114">
        <v>0</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0</v>
      </c>
      <c r="D73" s="114">
        <v>0</v>
      </c>
      <c r="E73" s="114">
        <v>0</v>
      </c>
      <c r="F73" s="114">
        <v>0</v>
      </c>
      <c r="G73" s="114">
        <v>0</v>
      </c>
      <c r="H73" s="114">
        <v>0</v>
      </c>
      <c r="I73" s="114">
        <v>0</v>
      </c>
      <c r="J73" s="114">
        <v>0</v>
      </c>
      <c r="K73" s="114">
        <v>0</v>
      </c>
      <c r="L73" s="114">
        <v>0</v>
      </c>
      <c r="M73" s="114">
        <v>0</v>
      </c>
      <c r="N73" s="114">
        <v>0</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0</v>
      </c>
      <c r="D74" s="114">
        <v>0</v>
      </c>
      <c r="E74" s="114">
        <v>0</v>
      </c>
      <c r="F74" s="114">
        <v>0</v>
      </c>
      <c r="G74" s="114">
        <v>0</v>
      </c>
      <c r="H74" s="114">
        <v>0</v>
      </c>
      <c r="I74" s="114">
        <v>0</v>
      </c>
      <c r="J74" s="114">
        <v>0</v>
      </c>
      <c r="K74" s="114">
        <v>0</v>
      </c>
      <c r="L74" s="114">
        <v>0</v>
      </c>
      <c r="M74" s="114">
        <v>0</v>
      </c>
      <c r="N74" s="114">
        <v>0</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255.91</v>
      </c>
      <c r="D75" s="114">
        <v>0</v>
      </c>
      <c r="E75" s="114">
        <v>0</v>
      </c>
      <c r="F75" s="114">
        <v>0</v>
      </c>
      <c r="G75" s="114">
        <v>0</v>
      </c>
      <c r="H75" s="114">
        <v>0</v>
      </c>
      <c r="I75" s="114">
        <v>0</v>
      </c>
      <c r="J75" s="114">
        <v>0</v>
      </c>
      <c r="K75" s="114">
        <v>0</v>
      </c>
      <c r="L75" s="114">
        <v>0</v>
      </c>
      <c r="M75" s="114">
        <v>0</v>
      </c>
      <c r="N75" s="114">
        <v>255.91</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196.76</v>
      </c>
      <c r="D76" s="114">
        <v>0</v>
      </c>
      <c r="E76" s="114">
        <v>0</v>
      </c>
      <c r="F76" s="114">
        <v>0</v>
      </c>
      <c r="G76" s="114">
        <v>0</v>
      </c>
      <c r="H76" s="114">
        <v>0</v>
      </c>
      <c r="I76" s="114">
        <v>0</v>
      </c>
      <c r="J76" s="114">
        <v>0</v>
      </c>
      <c r="K76" s="114">
        <v>0</v>
      </c>
      <c r="L76" s="114">
        <v>0</v>
      </c>
      <c r="M76" s="114">
        <v>0</v>
      </c>
      <c r="N76" s="114">
        <v>196.76</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564.69000000000005</v>
      </c>
      <c r="D77" s="114">
        <v>1.1299999999999999</v>
      </c>
      <c r="E77" s="114">
        <v>0.02</v>
      </c>
      <c r="F77" s="114">
        <v>2.5299999999999998</v>
      </c>
      <c r="G77" s="114">
        <v>3.31</v>
      </c>
      <c r="H77" s="114">
        <v>540.63</v>
      </c>
      <c r="I77" s="114">
        <v>287.07</v>
      </c>
      <c r="J77" s="114">
        <v>253.56</v>
      </c>
      <c r="K77" s="114">
        <v>1.34</v>
      </c>
      <c r="L77" s="114">
        <v>8.5399999999999991</v>
      </c>
      <c r="M77" s="114">
        <v>7.2</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121.1</v>
      </c>
      <c r="D78" s="114">
        <v>0</v>
      </c>
      <c r="E78" s="114">
        <v>0</v>
      </c>
      <c r="F78" s="114">
        <v>1.48</v>
      </c>
      <c r="G78" s="114">
        <v>0.82</v>
      </c>
      <c r="H78" s="114">
        <v>117.2</v>
      </c>
      <c r="I78" s="114">
        <v>116.36</v>
      </c>
      <c r="J78" s="114">
        <v>0.84</v>
      </c>
      <c r="K78" s="114">
        <v>0.3</v>
      </c>
      <c r="L78" s="114">
        <v>0</v>
      </c>
      <c r="M78" s="114">
        <v>1.3</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133.49</v>
      </c>
      <c r="D79" s="114">
        <v>0.1</v>
      </c>
      <c r="E79" s="114">
        <v>14.06</v>
      </c>
      <c r="F79" s="114">
        <v>1.18</v>
      </c>
      <c r="G79" s="114">
        <v>3.1</v>
      </c>
      <c r="H79" s="114">
        <v>0.02</v>
      </c>
      <c r="I79" s="114">
        <v>0.01</v>
      </c>
      <c r="J79" s="114">
        <v>0</v>
      </c>
      <c r="K79" s="114">
        <v>1.41</v>
      </c>
      <c r="L79" s="114">
        <v>19.98</v>
      </c>
      <c r="M79" s="114">
        <v>93.64</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839.12</v>
      </c>
      <c r="D80" s="114">
        <v>31.82</v>
      </c>
      <c r="E80" s="114">
        <v>33.03</v>
      </c>
      <c r="F80" s="114">
        <v>4.79</v>
      </c>
      <c r="G80" s="114">
        <v>0.98</v>
      </c>
      <c r="H80" s="114">
        <v>291.55</v>
      </c>
      <c r="I80" s="114">
        <v>152.26</v>
      </c>
      <c r="J80" s="114">
        <v>139.30000000000001</v>
      </c>
      <c r="K80" s="114">
        <v>0</v>
      </c>
      <c r="L80" s="114">
        <v>0.72</v>
      </c>
      <c r="M80" s="114">
        <v>4.01</v>
      </c>
      <c r="N80" s="114">
        <v>472.2</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596.26</v>
      </c>
      <c r="D81" s="114">
        <v>0</v>
      </c>
      <c r="E81" s="114">
        <v>0</v>
      </c>
      <c r="F81" s="114">
        <v>3.52</v>
      </c>
      <c r="G81" s="114">
        <v>0</v>
      </c>
      <c r="H81" s="114">
        <v>122.96</v>
      </c>
      <c r="I81" s="114">
        <v>0.01</v>
      </c>
      <c r="J81" s="114">
        <v>122.94</v>
      </c>
      <c r="K81" s="114">
        <v>0</v>
      </c>
      <c r="L81" s="114">
        <v>0</v>
      </c>
      <c r="M81" s="114">
        <v>0.11</v>
      </c>
      <c r="N81" s="114">
        <v>469.67</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1514.81</v>
      </c>
      <c r="D82" s="115">
        <v>33.049999999999997</v>
      </c>
      <c r="E82" s="115">
        <v>47.11</v>
      </c>
      <c r="F82" s="115">
        <v>6.46</v>
      </c>
      <c r="G82" s="115">
        <v>8.2100000000000009</v>
      </c>
      <c r="H82" s="115">
        <v>826.44</v>
      </c>
      <c r="I82" s="115">
        <v>555.69000000000005</v>
      </c>
      <c r="J82" s="115">
        <v>270.76</v>
      </c>
      <c r="K82" s="115">
        <v>3.04</v>
      </c>
      <c r="L82" s="115">
        <v>29.24</v>
      </c>
      <c r="M82" s="115">
        <v>106.04</v>
      </c>
      <c r="N82" s="115">
        <v>455.2</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108.53</v>
      </c>
      <c r="D83" s="114">
        <v>0</v>
      </c>
      <c r="E83" s="114">
        <v>3.38</v>
      </c>
      <c r="F83" s="114">
        <v>6.04</v>
      </c>
      <c r="G83" s="114">
        <v>0.06</v>
      </c>
      <c r="H83" s="114">
        <v>16.27</v>
      </c>
      <c r="I83" s="114">
        <v>0</v>
      </c>
      <c r="J83" s="114">
        <v>16.27</v>
      </c>
      <c r="K83" s="114">
        <v>0.55000000000000004</v>
      </c>
      <c r="L83" s="114">
        <v>0.01</v>
      </c>
      <c r="M83" s="114">
        <v>42.22</v>
      </c>
      <c r="N83" s="114">
        <v>39.99</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77.59</v>
      </c>
      <c r="D85" s="114">
        <v>0.28000000000000003</v>
      </c>
      <c r="E85" s="114">
        <v>0</v>
      </c>
      <c r="F85" s="114">
        <v>0</v>
      </c>
      <c r="G85" s="114">
        <v>0.04</v>
      </c>
      <c r="H85" s="114">
        <v>0</v>
      </c>
      <c r="I85" s="114">
        <v>0</v>
      </c>
      <c r="J85" s="114">
        <v>0</v>
      </c>
      <c r="K85" s="114">
        <v>0</v>
      </c>
      <c r="L85" s="114">
        <v>0.13</v>
      </c>
      <c r="M85" s="114">
        <v>77.13</v>
      </c>
      <c r="N85" s="114">
        <v>0</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0</v>
      </c>
      <c r="D86" s="114">
        <v>0</v>
      </c>
      <c r="E86" s="114">
        <v>0</v>
      </c>
      <c r="F86" s="114">
        <v>0</v>
      </c>
      <c r="G86" s="114">
        <v>0</v>
      </c>
      <c r="H86" s="114">
        <v>0</v>
      </c>
      <c r="I86" s="114">
        <v>0</v>
      </c>
      <c r="J86" s="114">
        <v>0</v>
      </c>
      <c r="K86" s="114">
        <v>0</v>
      </c>
      <c r="L86" s="114">
        <v>0</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186.12</v>
      </c>
      <c r="D87" s="115">
        <v>0.28000000000000003</v>
      </c>
      <c r="E87" s="115">
        <v>3.38</v>
      </c>
      <c r="F87" s="115">
        <v>6.04</v>
      </c>
      <c r="G87" s="115">
        <v>0.11</v>
      </c>
      <c r="H87" s="115">
        <v>16.27</v>
      </c>
      <c r="I87" s="115">
        <v>0</v>
      </c>
      <c r="J87" s="115">
        <v>16.27</v>
      </c>
      <c r="K87" s="115">
        <v>0.55000000000000004</v>
      </c>
      <c r="L87" s="115">
        <v>0.14000000000000001</v>
      </c>
      <c r="M87" s="115">
        <v>119.35</v>
      </c>
      <c r="N87" s="115">
        <v>39.99</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1700.93</v>
      </c>
      <c r="D88" s="115">
        <v>33.33</v>
      </c>
      <c r="E88" s="115">
        <v>50.49</v>
      </c>
      <c r="F88" s="115">
        <v>12.51</v>
      </c>
      <c r="G88" s="115">
        <v>8.32</v>
      </c>
      <c r="H88" s="115">
        <v>842.72</v>
      </c>
      <c r="I88" s="115">
        <v>555.69000000000005</v>
      </c>
      <c r="J88" s="115">
        <v>287.02999999999997</v>
      </c>
      <c r="K88" s="115">
        <v>3.59</v>
      </c>
      <c r="L88" s="115">
        <v>29.38</v>
      </c>
      <c r="M88" s="115">
        <v>225.39</v>
      </c>
      <c r="N88" s="115">
        <v>495.2</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57.73</v>
      </c>
      <c r="D89" s="115">
        <v>-91.24</v>
      </c>
      <c r="E89" s="115">
        <v>-53.51</v>
      </c>
      <c r="F89" s="115">
        <v>-136.53</v>
      </c>
      <c r="G89" s="115">
        <v>-17.559999999999999</v>
      </c>
      <c r="H89" s="115">
        <v>-458.71</v>
      </c>
      <c r="I89" s="115">
        <v>-184.6</v>
      </c>
      <c r="J89" s="115">
        <v>-274.11</v>
      </c>
      <c r="K89" s="115">
        <v>-33.28</v>
      </c>
      <c r="L89" s="115">
        <v>-78.680000000000007</v>
      </c>
      <c r="M89" s="115">
        <v>-33.79</v>
      </c>
      <c r="N89" s="115">
        <v>961.03</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68.09</v>
      </c>
      <c r="D90" s="116">
        <v>-88.92</v>
      </c>
      <c r="E90" s="116">
        <v>-53.62</v>
      </c>
      <c r="F90" s="116">
        <v>-126.65</v>
      </c>
      <c r="G90" s="116">
        <v>-17.54</v>
      </c>
      <c r="H90" s="116">
        <v>-458.73</v>
      </c>
      <c r="I90" s="116">
        <v>-184.6</v>
      </c>
      <c r="J90" s="116">
        <v>-274.13</v>
      </c>
      <c r="K90" s="116">
        <v>-33.270000000000003</v>
      </c>
      <c r="L90" s="116">
        <v>-55.19</v>
      </c>
      <c r="M90" s="116">
        <v>-19.03</v>
      </c>
      <c r="N90" s="116">
        <v>921.03</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53.8</v>
      </c>
      <c r="D91" s="114">
        <v>0</v>
      </c>
      <c r="E91" s="114">
        <v>0</v>
      </c>
      <c r="F91" s="114">
        <v>0</v>
      </c>
      <c r="G91" s="114">
        <v>0</v>
      </c>
      <c r="H91" s="114">
        <v>0</v>
      </c>
      <c r="I91" s="114">
        <v>0</v>
      </c>
      <c r="J91" s="114">
        <v>0</v>
      </c>
      <c r="K91" s="114">
        <v>0</v>
      </c>
      <c r="L91" s="114">
        <v>0</v>
      </c>
      <c r="M91" s="114">
        <v>0</v>
      </c>
      <c r="N91" s="114">
        <v>53.8</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62.63</v>
      </c>
      <c r="D92" s="114">
        <v>0</v>
      </c>
      <c r="E92" s="114">
        <v>0</v>
      </c>
      <c r="F92" s="114">
        <v>0</v>
      </c>
      <c r="G92" s="114">
        <v>0</v>
      </c>
      <c r="H92" s="114">
        <v>0</v>
      </c>
      <c r="I92" s="114">
        <v>0</v>
      </c>
      <c r="J92" s="114">
        <v>0</v>
      </c>
      <c r="K92" s="114">
        <v>0</v>
      </c>
      <c r="L92" s="114">
        <v>0</v>
      </c>
      <c r="M92" s="114">
        <v>0</v>
      </c>
      <c r="N92" s="114">
        <v>62.63</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C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622</v>
      </c>
      <c r="B1" s="219"/>
      <c r="C1" s="220" t="str">
        <f>"Auszahlungen und Einzahlungen der Kreisverwaltungen "&amp;Deckblatt!A7&amp;" 
nach Produktbereichen"</f>
        <v>Auszahlungen und Einzahlungen der Kreisverwaltungen 2021 
nach Produktbereichen</v>
      </c>
      <c r="D1" s="220"/>
      <c r="E1" s="220"/>
      <c r="F1" s="220"/>
      <c r="G1" s="221"/>
      <c r="H1" s="222" t="str">
        <f>"Auszahlungen und Einzahlungen der Kreisverwaltungen "&amp;Deckblatt!A7&amp;" 
nach Produktbereichen"</f>
        <v>Auszahlungen und Einzahlungen der Kreisverwaltungen 2021 
nach Produktbereichen</v>
      </c>
      <c r="I1" s="220"/>
      <c r="J1" s="220"/>
      <c r="K1" s="220"/>
      <c r="L1" s="220"/>
      <c r="M1" s="220"/>
      <c r="N1" s="221"/>
    </row>
    <row r="2" spans="1:14" s="74" customFormat="1" ht="15" customHeight="1">
      <c r="A2" s="218" t="s">
        <v>628</v>
      </c>
      <c r="B2" s="219"/>
      <c r="C2" s="220" t="s">
        <v>76</v>
      </c>
      <c r="D2" s="220"/>
      <c r="E2" s="220"/>
      <c r="F2" s="220"/>
      <c r="G2" s="221"/>
      <c r="H2" s="222" t="s">
        <v>76</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06" t="s">
        <v>29</v>
      </c>
      <c r="B4" s="207" t="s">
        <v>124</v>
      </c>
      <c r="C4" s="207" t="s">
        <v>2</v>
      </c>
      <c r="D4" s="207" t="s">
        <v>128</v>
      </c>
      <c r="E4" s="207"/>
      <c r="F4" s="207"/>
      <c r="G4" s="261"/>
      <c r="H4" s="262" t="s">
        <v>128</v>
      </c>
      <c r="I4" s="207"/>
      <c r="J4" s="207"/>
      <c r="K4" s="207"/>
      <c r="L4" s="207"/>
      <c r="M4" s="207"/>
      <c r="N4" s="261"/>
    </row>
    <row r="5" spans="1:14" ht="11.45" customHeight="1">
      <c r="A5" s="206"/>
      <c r="B5" s="207"/>
      <c r="C5" s="207"/>
      <c r="D5" s="211" t="s">
        <v>115</v>
      </c>
      <c r="E5" s="211" t="s">
        <v>116</v>
      </c>
      <c r="F5" s="211" t="s">
        <v>117</v>
      </c>
      <c r="G5" s="210" t="s">
        <v>118</v>
      </c>
      <c r="H5" s="206" t="s">
        <v>119</v>
      </c>
      <c r="I5" s="211" t="s">
        <v>112</v>
      </c>
      <c r="J5" s="211"/>
      <c r="K5" s="211" t="s">
        <v>121</v>
      </c>
      <c r="L5" s="211" t="s">
        <v>126</v>
      </c>
      <c r="M5" s="211" t="s">
        <v>127</v>
      </c>
      <c r="N5" s="210" t="s">
        <v>122</v>
      </c>
    </row>
    <row r="6" spans="1:14" ht="11.45" customHeight="1">
      <c r="A6" s="206"/>
      <c r="B6" s="207"/>
      <c r="C6" s="207"/>
      <c r="D6" s="211"/>
      <c r="E6" s="211"/>
      <c r="F6" s="211"/>
      <c r="G6" s="210"/>
      <c r="H6" s="206"/>
      <c r="I6" s="211" t="s">
        <v>111</v>
      </c>
      <c r="J6" s="211" t="s">
        <v>120</v>
      </c>
      <c r="K6" s="211"/>
      <c r="L6" s="211"/>
      <c r="M6" s="211"/>
      <c r="N6" s="210"/>
    </row>
    <row r="7" spans="1:14" ht="11.45" customHeight="1">
      <c r="A7" s="206"/>
      <c r="B7" s="207"/>
      <c r="C7" s="207"/>
      <c r="D7" s="211"/>
      <c r="E7" s="211"/>
      <c r="F7" s="211"/>
      <c r="G7" s="210"/>
      <c r="H7" s="206"/>
      <c r="I7" s="211"/>
      <c r="J7" s="211"/>
      <c r="K7" s="211"/>
      <c r="L7" s="211"/>
      <c r="M7" s="211"/>
      <c r="N7" s="210"/>
    </row>
    <row r="8" spans="1:14" ht="11.45" customHeight="1">
      <c r="A8" s="206"/>
      <c r="B8" s="207"/>
      <c r="C8" s="207"/>
      <c r="D8" s="211"/>
      <c r="E8" s="211"/>
      <c r="F8" s="211"/>
      <c r="G8" s="210"/>
      <c r="H8" s="206"/>
      <c r="I8" s="211"/>
      <c r="J8" s="211"/>
      <c r="K8" s="211"/>
      <c r="L8" s="211"/>
      <c r="M8" s="211"/>
      <c r="N8" s="210"/>
    </row>
    <row r="9" spans="1:14" ht="11.45" customHeight="1">
      <c r="A9" s="206"/>
      <c r="B9" s="207"/>
      <c r="C9" s="260"/>
      <c r="D9" s="259"/>
      <c r="E9" s="259"/>
      <c r="F9" s="259"/>
      <c r="G9" s="263"/>
      <c r="H9" s="264"/>
      <c r="I9" s="259"/>
      <c r="J9" s="259"/>
      <c r="K9" s="259"/>
      <c r="L9" s="259"/>
      <c r="M9" s="259"/>
      <c r="N9" s="210"/>
    </row>
    <row r="10" spans="1:14" ht="11.45" customHeight="1">
      <c r="A10" s="206"/>
      <c r="B10" s="207"/>
      <c r="C10" s="260"/>
      <c r="D10" s="259"/>
      <c r="E10" s="259"/>
      <c r="F10" s="259"/>
      <c r="G10" s="263"/>
      <c r="H10" s="264"/>
      <c r="I10" s="259"/>
      <c r="J10" s="259"/>
      <c r="K10" s="259"/>
      <c r="L10" s="259"/>
      <c r="M10" s="259"/>
      <c r="N10" s="210"/>
    </row>
    <row r="11" spans="1:14" ht="11.45" customHeight="1">
      <c r="A11" s="206"/>
      <c r="B11" s="207"/>
      <c r="C11" s="260"/>
      <c r="D11" s="259"/>
      <c r="E11" s="259"/>
      <c r="F11" s="259"/>
      <c r="G11" s="263"/>
      <c r="H11" s="264"/>
      <c r="I11" s="259"/>
      <c r="J11" s="259"/>
      <c r="K11" s="259"/>
      <c r="L11" s="259"/>
      <c r="M11" s="259"/>
      <c r="N11" s="210"/>
    </row>
    <row r="12" spans="1:14" ht="11.45" customHeight="1">
      <c r="A12" s="206"/>
      <c r="B12" s="207"/>
      <c r="C12" s="260"/>
      <c r="D12" s="259"/>
      <c r="E12" s="259"/>
      <c r="F12" s="259"/>
      <c r="G12" s="263"/>
      <c r="H12" s="264"/>
      <c r="I12" s="259"/>
      <c r="J12" s="259"/>
      <c r="K12" s="259"/>
      <c r="L12" s="259"/>
      <c r="M12" s="259"/>
      <c r="N12" s="210"/>
    </row>
    <row r="13" spans="1:14" ht="11.45" customHeight="1">
      <c r="A13" s="206"/>
      <c r="B13" s="207"/>
      <c r="C13" s="260"/>
      <c r="D13" s="259"/>
      <c r="E13" s="259"/>
      <c r="F13" s="259"/>
      <c r="G13" s="263"/>
      <c r="H13" s="264"/>
      <c r="I13" s="259"/>
      <c r="J13" s="259"/>
      <c r="K13" s="259"/>
      <c r="L13" s="259"/>
      <c r="M13" s="259"/>
      <c r="N13" s="210"/>
    </row>
    <row r="14" spans="1:14" ht="11.45" customHeight="1">
      <c r="A14" s="206"/>
      <c r="B14" s="207"/>
      <c r="C14" s="260"/>
      <c r="D14" s="259"/>
      <c r="E14" s="259"/>
      <c r="F14" s="259"/>
      <c r="G14" s="263"/>
      <c r="H14" s="264"/>
      <c r="I14" s="259"/>
      <c r="J14" s="259"/>
      <c r="K14" s="259"/>
      <c r="L14" s="259"/>
      <c r="M14" s="259"/>
      <c r="N14" s="210"/>
    </row>
    <row r="15" spans="1:14" ht="11.45" customHeight="1">
      <c r="A15" s="206"/>
      <c r="B15" s="207"/>
      <c r="C15" s="260"/>
      <c r="D15" s="259"/>
      <c r="E15" s="259"/>
      <c r="F15" s="259"/>
      <c r="G15" s="263"/>
      <c r="H15" s="264"/>
      <c r="I15" s="259"/>
      <c r="J15" s="259"/>
      <c r="K15" s="259"/>
      <c r="L15" s="259"/>
      <c r="M15" s="259"/>
      <c r="N15" s="210"/>
    </row>
    <row r="16" spans="1:14" ht="11.45" customHeight="1">
      <c r="A16" s="206"/>
      <c r="B16" s="207"/>
      <c r="C16" s="260"/>
      <c r="D16" s="259"/>
      <c r="E16" s="259"/>
      <c r="F16" s="259"/>
      <c r="G16" s="263"/>
      <c r="H16" s="264"/>
      <c r="I16" s="259"/>
      <c r="J16" s="259"/>
      <c r="K16" s="259"/>
      <c r="L16" s="259"/>
      <c r="M16" s="259"/>
      <c r="N16" s="210"/>
    </row>
    <row r="17" spans="1:29" ht="11.25" customHeight="1">
      <c r="A17" s="206"/>
      <c r="B17" s="207"/>
      <c r="C17" s="260"/>
      <c r="D17" s="157">
        <v>11</v>
      </c>
      <c r="E17" s="157">
        <v>12</v>
      </c>
      <c r="F17" s="157" t="s">
        <v>109</v>
      </c>
      <c r="G17" s="158" t="s">
        <v>110</v>
      </c>
      <c r="H17" s="159">
        <v>3</v>
      </c>
      <c r="I17" s="157" t="s">
        <v>113</v>
      </c>
      <c r="J17" s="157">
        <v>36</v>
      </c>
      <c r="K17" s="157">
        <v>4</v>
      </c>
      <c r="L17" s="157" t="s">
        <v>114</v>
      </c>
      <c r="M17" s="157" t="s">
        <v>123</v>
      </c>
      <c r="N17" s="153">
        <v>6</v>
      </c>
    </row>
    <row r="18" spans="1:29" s="83" customFormat="1" ht="11.45" customHeight="1">
      <c r="A18" s="64">
        <v>1</v>
      </c>
      <c r="B18" s="65">
        <v>2</v>
      </c>
      <c r="C18" s="154">
        <v>3</v>
      </c>
      <c r="D18" s="154">
        <v>4</v>
      </c>
      <c r="E18" s="154">
        <v>5</v>
      </c>
      <c r="F18" s="154">
        <v>6</v>
      </c>
      <c r="G18" s="155">
        <v>7</v>
      </c>
      <c r="H18" s="160">
        <v>8</v>
      </c>
      <c r="I18" s="154">
        <v>9</v>
      </c>
      <c r="J18" s="154">
        <v>10</v>
      </c>
      <c r="K18" s="154">
        <v>11</v>
      </c>
      <c r="L18" s="154">
        <v>12</v>
      </c>
      <c r="M18" s="154">
        <v>13</v>
      </c>
      <c r="N18" s="67">
        <v>14</v>
      </c>
    </row>
    <row r="19" spans="1:29" s="71" customFormat="1" ht="20.100000000000001" customHeight="1">
      <c r="A19" s="88"/>
      <c r="B19" s="84"/>
      <c r="C19" s="257" t="s">
        <v>60</v>
      </c>
      <c r="D19" s="258"/>
      <c r="E19" s="258"/>
      <c r="F19" s="258"/>
      <c r="G19" s="258"/>
      <c r="H19" s="258" t="s">
        <v>60</v>
      </c>
      <c r="I19" s="258"/>
      <c r="J19" s="258"/>
      <c r="K19" s="258"/>
      <c r="L19" s="258"/>
      <c r="M19" s="258"/>
      <c r="N19" s="258"/>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78</v>
      </c>
      <c r="C20" s="111">
        <v>74566</v>
      </c>
      <c r="D20" s="111">
        <v>21124</v>
      </c>
      <c r="E20" s="111">
        <v>12359</v>
      </c>
      <c r="F20" s="111">
        <v>3345</v>
      </c>
      <c r="G20" s="111">
        <v>2652</v>
      </c>
      <c r="H20" s="111">
        <v>14055</v>
      </c>
      <c r="I20" s="111">
        <v>7954</v>
      </c>
      <c r="J20" s="111">
        <v>6101</v>
      </c>
      <c r="K20" s="111">
        <v>3289</v>
      </c>
      <c r="L20" s="111">
        <v>13959</v>
      </c>
      <c r="M20" s="111">
        <v>3781</v>
      </c>
      <c r="N20" s="111">
        <v>0</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79</v>
      </c>
      <c r="C21" s="111">
        <v>29726</v>
      </c>
      <c r="D21" s="111">
        <v>3895</v>
      </c>
      <c r="E21" s="111">
        <v>4469</v>
      </c>
      <c r="F21" s="111">
        <v>13311</v>
      </c>
      <c r="G21" s="111">
        <v>675</v>
      </c>
      <c r="H21" s="111">
        <v>1438</v>
      </c>
      <c r="I21" s="111">
        <v>1388</v>
      </c>
      <c r="J21" s="111">
        <v>49</v>
      </c>
      <c r="K21" s="111">
        <v>41</v>
      </c>
      <c r="L21" s="111">
        <v>3522</v>
      </c>
      <c r="M21" s="111">
        <v>2375</v>
      </c>
      <c r="N21" s="111">
        <v>0</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638</v>
      </c>
      <c r="C22" s="111">
        <v>135808</v>
      </c>
      <c r="D22" s="111">
        <v>0</v>
      </c>
      <c r="E22" s="111">
        <v>0</v>
      </c>
      <c r="F22" s="111">
        <v>0</v>
      </c>
      <c r="G22" s="111">
        <v>0</v>
      </c>
      <c r="H22" s="111">
        <v>135808</v>
      </c>
      <c r="I22" s="111">
        <v>111863</v>
      </c>
      <c r="J22" s="111">
        <v>23945</v>
      </c>
      <c r="K22" s="111">
        <v>0</v>
      </c>
      <c r="L22" s="111">
        <v>0</v>
      </c>
      <c r="M22" s="111">
        <v>0</v>
      </c>
      <c r="N22" s="111">
        <v>0</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80</v>
      </c>
      <c r="C23" s="111">
        <v>1367</v>
      </c>
      <c r="D23" s="111">
        <v>0</v>
      </c>
      <c r="E23" s="111">
        <v>0</v>
      </c>
      <c r="F23" s="111">
        <v>0</v>
      </c>
      <c r="G23" s="111">
        <v>0</v>
      </c>
      <c r="H23" s="111">
        <v>0</v>
      </c>
      <c r="I23" s="111">
        <v>0</v>
      </c>
      <c r="J23" s="111">
        <v>0</v>
      </c>
      <c r="K23" s="111">
        <v>0</v>
      </c>
      <c r="L23" s="111">
        <v>0</v>
      </c>
      <c r="M23" s="111">
        <v>0</v>
      </c>
      <c r="N23" s="111">
        <v>1367</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81</v>
      </c>
      <c r="C24" s="111">
        <v>151789</v>
      </c>
      <c r="D24" s="111">
        <v>9396</v>
      </c>
      <c r="E24" s="111">
        <v>5603</v>
      </c>
      <c r="F24" s="111">
        <v>8363</v>
      </c>
      <c r="G24" s="111">
        <v>580</v>
      </c>
      <c r="H24" s="111">
        <v>108666</v>
      </c>
      <c r="I24" s="111">
        <v>6578</v>
      </c>
      <c r="J24" s="111">
        <v>102088</v>
      </c>
      <c r="K24" s="111">
        <v>3379</v>
      </c>
      <c r="L24" s="111">
        <v>14267</v>
      </c>
      <c r="M24" s="111">
        <v>1531</v>
      </c>
      <c r="N24" s="111">
        <v>3</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82</v>
      </c>
      <c r="C25" s="111">
        <v>126004</v>
      </c>
      <c r="D25" s="111">
        <v>205</v>
      </c>
      <c r="E25" s="111">
        <v>1183</v>
      </c>
      <c r="F25" s="111">
        <v>1754</v>
      </c>
      <c r="G25" s="111">
        <v>39</v>
      </c>
      <c r="H25" s="111">
        <v>28876</v>
      </c>
      <c r="I25" s="111">
        <v>0</v>
      </c>
      <c r="J25" s="111">
        <v>28876</v>
      </c>
      <c r="K25" s="111">
        <v>0</v>
      </c>
      <c r="L25" s="111">
        <v>1214</v>
      </c>
      <c r="M25" s="111">
        <v>0</v>
      </c>
      <c r="N25" s="111">
        <v>92733</v>
      </c>
      <c r="O25" s="85"/>
      <c r="P25" s="85"/>
      <c r="Q25" s="85"/>
      <c r="R25" s="85"/>
      <c r="S25" s="85"/>
      <c r="T25" s="85"/>
      <c r="U25" s="85"/>
      <c r="V25" s="85"/>
      <c r="W25" s="85"/>
      <c r="X25" s="85"/>
      <c r="Y25" s="85"/>
      <c r="Z25" s="85"/>
      <c r="AA25" s="85"/>
      <c r="AB25" s="85"/>
      <c r="AC25" s="85"/>
    </row>
    <row r="26" spans="1:29" s="71" customFormat="1" ht="18.95" customHeight="1">
      <c r="A26" s="70">
        <f>IF(B26&lt;&gt;"",COUNTA($B$20:B26),"")</f>
        <v>7</v>
      </c>
      <c r="B26" s="80" t="s">
        <v>83</v>
      </c>
      <c r="C26" s="113">
        <v>267251</v>
      </c>
      <c r="D26" s="113">
        <v>34210</v>
      </c>
      <c r="E26" s="113">
        <v>21249</v>
      </c>
      <c r="F26" s="113">
        <v>23266</v>
      </c>
      <c r="G26" s="113">
        <v>3868</v>
      </c>
      <c r="H26" s="113">
        <v>231091</v>
      </c>
      <c r="I26" s="113">
        <v>127783</v>
      </c>
      <c r="J26" s="113">
        <v>103308</v>
      </c>
      <c r="K26" s="113">
        <v>6709</v>
      </c>
      <c r="L26" s="113">
        <v>30534</v>
      </c>
      <c r="M26" s="113">
        <v>7688</v>
      </c>
      <c r="N26" s="113">
        <v>-91364</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84</v>
      </c>
      <c r="C27" s="111">
        <v>92848</v>
      </c>
      <c r="D27" s="111">
        <v>8052</v>
      </c>
      <c r="E27" s="111">
        <v>2480</v>
      </c>
      <c r="F27" s="111">
        <v>5321</v>
      </c>
      <c r="G27" s="111">
        <v>7109</v>
      </c>
      <c r="H27" s="111">
        <v>13</v>
      </c>
      <c r="I27" s="111">
        <v>13</v>
      </c>
      <c r="J27" s="111">
        <v>0</v>
      </c>
      <c r="K27" s="111">
        <v>67</v>
      </c>
      <c r="L27" s="111">
        <v>5066</v>
      </c>
      <c r="M27" s="111">
        <v>64741</v>
      </c>
      <c r="N27" s="111">
        <v>0</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85</v>
      </c>
      <c r="C28" s="111">
        <v>23781</v>
      </c>
      <c r="D28" s="111">
        <v>7305</v>
      </c>
      <c r="E28" s="111">
        <v>13</v>
      </c>
      <c r="F28" s="111">
        <v>5233</v>
      </c>
      <c r="G28" s="111">
        <v>7097</v>
      </c>
      <c r="H28" s="111">
        <v>13</v>
      </c>
      <c r="I28" s="111">
        <v>13</v>
      </c>
      <c r="J28" s="111">
        <v>0</v>
      </c>
      <c r="K28" s="111">
        <v>0</v>
      </c>
      <c r="L28" s="111">
        <v>4120</v>
      </c>
      <c r="M28" s="111">
        <v>0</v>
      </c>
      <c r="N28" s="111">
        <v>0</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86</v>
      </c>
      <c r="C29" s="111">
        <v>0</v>
      </c>
      <c r="D29" s="111">
        <v>0</v>
      </c>
      <c r="E29" s="111">
        <v>0</v>
      </c>
      <c r="F29" s="111">
        <v>0</v>
      </c>
      <c r="G29" s="111">
        <v>0</v>
      </c>
      <c r="H29" s="111">
        <v>0</v>
      </c>
      <c r="I29" s="111">
        <v>0</v>
      </c>
      <c r="J29" s="111">
        <v>0</v>
      </c>
      <c r="K29" s="111">
        <v>0</v>
      </c>
      <c r="L29" s="111">
        <v>0</v>
      </c>
      <c r="M29" s="111">
        <v>0</v>
      </c>
      <c r="N29" s="111">
        <v>0</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87</v>
      </c>
      <c r="C30" s="111">
        <v>4194</v>
      </c>
      <c r="D30" s="111">
        <v>769</v>
      </c>
      <c r="E30" s="111">
        <v>85</v>
      </c>
      <c r="F30" s="111">
        <v>964</v>
      </c>
      <c r="G30" s="111">
        <v>599</v>
      </c>
      <c r="H30" s="111">
        <v>215</v>
      </c>
      <c r="I30" s="111">
        <v>20</v>
      </c>
      <c r="J30" s="111">
        <v>195</v>
      </c>
      <c r="K30" s="111">
        <v>1</v>
      </c>
      <c r="L30" s="111">
        <v>1561</v>
      </c>
      <c r="M30" s="111">
        <v>0</v>
      </c>
      <c r="N30" s="111">
        <v>0</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82</v>
      </c>
      <c r="C31" s="111">
        <v>474</v>
      </c>
      <c r="D31" s="111">
        <v>0</v>
      </c>
      <c r="E31" s="111">
        <v>0</v>
      </c>
      <c r="F31" s="111">
        <v>0</v>
      </c>
      <c r="G31" s="111">
        <v>474</v>
      </c>
      <c r="H31" s="111">
        <v>0</v>
      </c>
      <c r="I31" s="111">
        <v>0</v>
      </c>
      <c r="J31" s="111">
        <v>0</v>
      </c>
      <c r="K31" s="111">
        <v>0</v>
      </c>
      <c r="L31" s="111">
        <v>0</v>
      </c>
      <c r="M31" s="111">
        <v>0</v>
      </c>
      <c r="N31" s="111">
        <v>0</v>
      </c>
      <c r="O31" s="85"/>
      <c r="P31" s="85"/>
      <c r="Q31" s="85"/>
      <c r="R31" s="85"/>
      <c r="S31" s="85"/>
      <c r="T31" s="85"/>
      <c r="U31" s="85"/>
      <c r="V31" s="85"/>
      <c r="W31" s="85"/>
      <c r="X31" s="85"/>
      <c r="Y31" s="85"/>
      <c r="Z31" s="85"/>
      <c r="AA31" s="85"/>
      <c r="AB31" s="85"/>
      <c r="AC31" s="85"/>
    </row>
    <row r="32" spans="1:29" s="71" customFormat="1" ht="18.95" customHeight="1">
      <c r="A32" s="70">
        <f>IF(B32&lt;&gt;"",COUNTA($B$20:B32),"")</f>
        <v>13</v>
      </c>
      <c r="B32" s="80" t="s">
        <v>88</v>
      </c>
      <c r="C32" s="113">
        <v>96569</v>
      </c>
      <c r="D32" s="113">
        <v>8821</v>
      </c>
      <c r="E32" s="113">
        <v>2565</v>
      </c>
      <c r="F32" s="113">
        <v>6285</v>
      </c>
      <c r="G32" s="113">
        <v>7234</v>
      </c>
      <c r="H32" s="113">
        <v>228</v>
      </c>
      <c r="I32" s="113">
        <v>33</v>
      </c>
      <c r="J32" s="113">
        <v>195</v>
      </c>
      <c r="K32" s="113">
        <v>67</v>
      </c>
      <c r="L32" s="113">
        <v>6627</v>
      </c>
      <c r="M32" s="113">
        <v>64741</v>
      </c>
      <c r="N32" s="113">
        <v>0</v>
      </c>
      <c r="O32" s="85"/>
      <c r="P32" s="85"/>
      <c r="Q32" s="85"/>
      <c r="R32" s="85"/>
      <c r="S32" s="85"/>
      <c r="T32" s="85"/>
      <c r="U32" s="85"/>
      <c r="V32" s="85"/>
      <c r="W32" s="85"/>
      <c r="X32" s="85"/>
      <c r="Y32" s="85"/>
      <c r="Z32" s="85"/>
      <c r="AA32" s="85"/>
      <c r="AB32" s="85"/>
      <c r="AC32" s="85"/>
    </row>
    <row r="33" spans="1:29" s="71" customFormat="1" ht="18.95" customHeight="1">
      <c r="A33" s="70">
        <f>IF(B33&lt;&gt;"",COUNTA($B$20:B33),"")</f>
        <v>14</v>
      </c>
      <c r="B33" s="80" t="s">
        <v>89</v>
      </c>
      <c r="C33" s="113">
        <v>363819</v>
      </c>
      <c r="D33" s="113">
        <v>43031</v>
      </c>
      <c r="E33" s="113">
        <v>23813</v>
      </c>
      <c r="F33" s="113">
        <v>29551</v>
      </c>
      <c r="G33" s="113">
        <v>11102</v>
      </c>
      <c r="H33" s="113">
        <v>231319</v>
      </c>
      <c r="I33" s="113">
        <v>127816</v>
      </c>
      <c r="J33" s="113">
        <v>103503</v>
      </c>
      <c r="K33" s="113">
        <v>6776</v>
      </c>
      <c r="L33" s="113">
        <v>37161</v>
      </c>
      <c r="M33" s="113">
        <v>72428</v>
      </c>
      <c r="N33" s="113">
        <v>-91363</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90</v>
      </c>
      <c r="C34" s="111">
        <v>0</v>
      </c>
      <c r="D34" s="111">
        <v>0</v>
      </c>
      <c r="E34" s="111">
        <v>0</v>
      </c>
      <c r="F34" s="111">
        <v>0</v>
      </c>
      <c r="G34" s="111">
        <v>0</v>
      </c>
      <c r="H34" s="111">
        <v>0</v>
      </c>
      <c r="I34" s="111">
        <v>0</v>
      </c>
      <c r="J34" s="111">
        <v>0</v>
      </c>
      <c r="K34" s="111">
        <v>0</v>
      </c>
      <c r="L34" s="111">
        <v>0</v>
      </c>
      <c r="M34" s="111">
        <v>0</v>
      </c>
      <c r="N34" s="111">
        <v>0</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91</v>
      </c>
      <c r="C35" s="111">
        <v>0</v>
      </c>
      <c r="D35" s="111">
        <v>0</v>
      </c>
      <c r="E35" s="111">
        <v>0</v>
      </c>
      <c r="F35" s="111">
        <v>0</v>
      </c>
      <c r="G35" s="111">
        <v>0</v>
      </c>
      <c r="H35" s="111">
        <v>0</v>
      </c>
      <c r="I35" s="111">
        <v>0</v>
      </c>
      <c r="J35" s="111">
        <v>0</v>
      </c>
      <c r="K35" s="111">
        <v>0</v>
      </c>
      <c r="L35" s="111">
        <v>0</v>
      </c>
      <c r="M35" s="111">
        <v>0</v>
      </c>
      <c r="N35" s="111">
        <v>0</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107</v>
      </c>
      <c r="C36" s="111">
        <v>0</v>
      </c>
      <c r="D36" s="111">
        <v>0</v>
      </c>
      <c r="E36" s="111">
        <v>0</v>
      </c>
      <c r="F36" s="111">
        <v>0</v>
      </c>
      <c r="G36" s="111">
        <v>0</v>
      </c>
      <c r="H36" s="111">
        <v>0</v>
      </c>
      <c r="I36" s="111">
        <v>0</v>
      </c>
      <c r="J36" s="111">
        <v>0</v>
      </c>
      <c r="K36" s="111">
        <v>0</v>
      </c>
      <c r="L36" s="111">
        <v>0</v>
      </c>
      <c r="M36" s="111">
        <v>0</v>
      </c>
      <c r="N36" s="111">
        <v>0</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108</v>
      </c>
      <c r="C37" s="111">
        <v>0</v>
      </c>
      <c r="D37" s="111">
        <v>0</v>
      </c>
      <c r="E37" s="111">
        <v>0</v>
      </c>
      <c r="F37" s="111">
        <v>0</v>
      </c>
      <c r="G37" s="111">
        <v>0</v>
      </c>
      <c r="H37" s="111">
        <v>0</v>
      </c>
      <c r="I37" s="111">
        <v>0</v>
      </c>
      <c r="J37" s="111">
        <v>0</v>
      </c>
      <c r="K37" s="111">
        <v>0</v>
      </c>
      <c r="L37" s="111">
        <v>0</v>
      </c>
      <c r="M37" s="111">
        <v>0</v>
      </c>
      <c r="N37" s="111">
        <v>0</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28</v>
      </c>
      <c r="C38" s="111">
        <v>44637</v>
      </c>
      <c r="D38" s="111">
        <v>0</v>
      </c>
      <c r="E38" s="111">
        <v>0</v>
      </c>
      <c r="F38" s="111">
        <v>0</v>
      </c>
      <c r="G38" s="111">
        <v>0</v>
      </c>
      <c r="H38" s="111">
        <v>0</v>
      </c>
      <c r="I38" s="111">
        <v>0</v>
      </c>
      <c r="J38" s="111">
        <v>0</v>
      </c>
      <c r="K38" s="111">
        <v>0</v>
      </c>
      <c r="L38" s="111">
        <v>0</v>
      </c>
      <c r="M38" s="111">
        <v>0</v>
      </c>
      <c r="N38" s="111">
        <v>44637</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92</v>
      </c>
      <c r="C39" s="111">
        <v>32039</v>
      </c>
      <c r="D39" s="111">
        <v>0</v>
      </c>
      <c r="E39" s="111">
        <v>0</v>
      </c>
      <c r="F39" s="111">
        <v>0</v>
      </c>
      <c r="G39" s="111">
        <v>0</v>
      </c>
      <c r="H39" s="111">
        <v>0</v>
      </c>
      <c r="I39" s="111">
        <v>0</v>
      </c>
      <c r="J39" s="111">
        <v>0</v>
      </c>
      <c r="K39" s="111">
        <v>0</v>
      </c>
      <c r="L39" s="111">
        <v>0</v>
      </c>
      <c r="M39" s="111">
        <v>0</v>
      </c>
      <c r="N39" s="111">
        <v>32039</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93</v>
      </c>
      <c r="C40" s="111">
        <v>110004</v>
      </c>
      <c r="D40" s="111">
        <v>99</v>
      </c>
      <c r="E40" s="111">
        <v>8</v>
      </c>
      <c r="F40" s="111">
        <v>1073</v>
      </c>
      <c r="G40" s="111">
        <v>627</v>
      </c>
      <c r="H40" s="111">
        <v>104204</v>
      </c>
      <c r="I40" s="111">
        <v>53182</v>
      </c>
      <c r="J40" s="111">
        <v>51023</v>
      </c>
      <c r="K40" s="111">
        <v>67</v>
      </c>
      <c r="L40" s="111">
        <v>3044</v>
      </c>
      <c r="M40" s="111">
        <v>882</v>
      </c>
      <c r="N40" s="111">
        <v>0</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94</v>
      </c>
      <c r="C41" s="111">
        <v>16327</v>
      </c>
      <c r="D41" s="111">
        <v>190</v>
      </c>
      <c r="E41" s="111">
        <v>0</v>
      </c>
      <c r="F41" s="111">
        <v>106</v>
      </c>
      <c r="G41" s="111">
        <v>129</v>
      </c>
      <c r="H41" s="111">
        <v>15805</v>
      </c>
      <c r="I41" s="111">
        <v>15674</v>
      </c>
      <c r="J41" s="111">
        <v>131</v>
      </c>
      <c r="K41" s="111">
        <v>0</v>
      </c>
      <c r="L41" s="111">
        <v>0</v>
      </c>
      <c r="M41" s="111">
        <v>98</v>
      </c>
      <c r="N41" s="111">
        <v>0</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95</v>
      </c>
      <c r="C42" s="111">
        <v>10684</v>
      </c>
      <c r="D42" s="111">
        <v>7</v>
      </c>
      <c r="E42" s="111">
        <v>5962</v>
      </c>
      <c r="F42" s="111">
        <v>80</v>
      </c>
      <c r="G42" s="111">
        <v>648</v>
      </c>
      <c r="H42" s="111">
        <v>1</v>
      </c>
      <c r="I42" s="111">
        <v>1</v>
      </c>
      <c r="J42" s="111">
        <v>0</v>
      </c>
      <c r="K42" s="111">
        <v>200</v>
      </c>
      <c r="L42" s="111">
        <v>3545</v>
      </c>
      <c r="M42" s="111">
        <v>241</v>
      </c>
      <c r="N42" s="111">
        <v>0</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96</v>
      </c>
      <c r="C43" s="111">
        <v>172814</v>
      </c>
      <c r="D43" s="111">
        <v>6392</v>
      </c>
      <c r="E43" s="111">
        <v>8909</v>
      </c>
      <c r="F43" s="111">
        <v>2075</v>
      </c>
      <c r="G43" s="111">
        <v>67</v>
      </c>
      <c r="H43" s="111">
        <v>60828</v>
      </c>
      <c r="I43" s="111">
        <v>27651</v>
      </c>
      <c r="J43" s="111">
        <v>33176</v>
      </c>
      <c r="K43" s="111">
        <v>33</v>
      </c>
      <c r="L43" s="111">
        <v>1492</v>
      </c>
      <c r="M43" s="111">
        <v>276</v>
      </c>
      <c r="N43" s="111">
        <v>92742</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82</v>
      </c>
      <c r="C44" s="111">
        <v>126004</v>
      </c>
      <c r="D44" s="111">
        <v>205</v>
      </c>
      <c r="E44" s="111">
        <v>1183</v>
      </c>
      <c r="F44" s="111">
        <v>1754</v>
      </c>
      <c r="G44" s="111">
        <v>39</v>
      </c>
      <c r="H44" s="111">
        <v>28876</v>
      </c>
      <c r="I44" s="111">
        <v>0</v>
      </c>
      <c r="J44" s="111">
        <v>28876</v>
      </c>
      <c r="K44" s="111">
        <v>0</v>
      </c>
      <c r="L44" s="111">
        <v>1214</v>
      </c>
      <c r="M44" s="111">
        <v>0</v>
      </c>
      <c r="N44" s="111">
        <v>92733</v>
      </c>
      <c r="O44" s="85"/>
      <c r="P44" s="85"/>
      <c r="Q44" s="85"/>
      <c r="R44" s="85"/>
      <c r="S44" s="85"/>
      <c r="T44" s="85"/>
      <c r="U44" s="85"/>
      <c r="V44" s="85"/>
      <c r="W44" s="85"/>
      <c r="X44" s="85"/>
      <c r="Y44" s="85"/>
      <c r="Z44" s="85"/>
      <c r="AA44" s="85"/>
      <c r="AB44" s="85"/>
      <c r="AC44" s="85"/>
    </row>
    <row r="45" spans="1:29" s="71" customFormat="1" ht="18.95" customHeight="1">
      <c r="A45" s="70">
        <f>IF(B45&lt;&gt;"",COUNTA($B$20:B45),"")</f>
        <v>26</v>
      </c>
      <c r="B45" s="80" t="s">
        <v>97</v>
      </c>
      <c r="C45" s="113">
        <v>260502</v>
      </c>
      <c r="D45" s="113">
        <v>6483</v>
      </c>
      <c r="E45" s="113">
        <v>13695</v>
      </c>
      <c r="F45" s="113">
        <v>1580</v>
      </c>
      <c r="G45" s="113">
        <v>1432</v>
      </c>
      <c r="H45" s="113">
        <v>151962</v>
      </c>
      <c r="I45" s="113">
        <v>96508</v>
      </c>
      <c r="J45" s="113">
        <v>55454</v>
      </c>
      <c r="K45" s="113">
        <v>300</v>
      </c>
      <c r="L45" s="113">
        <v>6866</v>
      </c>
      <c r="M45" s="113">
        <v>1497</v>
      </c>
      <c r="N45" s="113">
        <v>76686</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98</v>
      </c>
      <c r="C46" s="111">
        <v>41786</v>
      </c>
      <c r="D46" s="111">
        <v>818</v>
      </c>
      <c r="E46" s="111">
        <v>1170</v>
      </c>
      <c r="F46" s="111">
        <v>1143</v>
      </c>
      <c r="G46" s="111">
        <v>32</v>
      </c>
      <c r="H46" s="111">
        <v>220</v>
      </c>
      <c r="I46" s="111">
        <v>5</v>
      </c>
      <c r="J46" s="111">
        <v>215</v>
      </c>
      <c r="K46" s="111">
        <v>6</v>
      </c>
      <c r="L46" s="111">
        <v>1803</v>
      </c>
      <c r="M46" s="111">
        <v>25638</v>
      </c>
      <c r="N46" s="111">
        <v>10957</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99</v>
      </c>
      <c r="C47" s="111">
        <v>0</v>
      </c>
      <c r="D47" s="111">
        <v>0</v>
      </c>
      <c r="E47" s="111">
        <v>0</v>
      </c>
      <c r="F47" s="111">
        <v>0</v>
      </c>
      <c r="G47" s="111">
        <v>0</v>
      </c>
      <c r="H47" s="111">
        <v>0</v>
      </c>
      <c r="I47" s="111">
        <v>0</v>
      </c>
      <c r="J47" s="111">
        <v>0</v>
      </c>
      <c r="K47" s="111">
        <v>0</v>
      </c>
      <c r="L47" s="111">
        <v>0</v>
      </c>
      <c r="M47" s="111">
        <v>0</v>
      </c>
      <c r="N47" s="111">
        <v>0</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100</v>
      </c>
      <c r="C48" s="111">
        <v>41821</v>
      </c>
      <c r="D48" s="111">
        <v>715</v>
      </c>
      <c r="E48" s="111">
        <v>5</v>
      </c>
      <c r="F48" s="111">
        <v>191</v>
      </c>
      <c r="G48" s="111">
        <v>474</v>
      </c>
      <c r="H48" s="111">
        <v>0</v>
      </c>
      <c r="I48" s="111">
        <v>0</v>
      </c>
      <c r="J48" s="111">
        <v>0</v>
      </c>
      <c r="K48" s="111">
        <v>67</v>
      </c>
      <c r="L48" s="111">
        <v>337</v>
      </c>
      <c r="M48" s="111">
        <v>40032</v>
      </c>
      <c r="N48" s="111">
        <v>0</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82</v>
      </c>
      <c r="C49" s="111">
        <v>474</v>
      </c>
      <c r="D49" s="111">
        <v>0</v>
      </c>
      <c r="E49" s="111">
        <v>0</v>
      </c>
      <c r="F49" s="111">
        <v>0</v>
      </c>
      <c r="G49" s="111">
        <v>474</v>
      </c>
      <c r="H49" s="111">
        <v>0</v>
      </c>
      <c r="I49" s="111">
        <v>0</v>
      </c>
      <c r="J49" s="111">
        <v>0</v>
      </c>
      <c r="K49" s="111">
        <v>0</v>
      </c>
      <c r="L49" s="111">
        <v>0</v>
      </c>
      <c r="M49" s="111">
        <v>0</v>
      </c>
      <c r="N49" s="111">
        <v>0</v>
      </c>
      <c r="O49" s="86"/>
      <c r="P49" s="86"/>
      <c r="Q49" s="86"/>
      <c r="R49" s="86"/>
      <c r="S49" s="86"/>
      <c r="T49" s="86"/>
      <c r="U49" s="86"/>
      <c r="V49" s="86"/>
      <c r="W49" s="86"/>
      <c r="X49" s="86"/>
      <c r="Y49" s="86"/>
      <c r="Z49" s="86"/>
      <c r="AA49" s="86"/>
      <c r="AB49" s="86"/>
      <c r="AC49" s="86"/>
    </row>
    <row r="50" spans="1:29" s="71" customFormat="1" ht="18.95" customHeight="1">
      <c r="A50" s="70">
        <f>IF(B50&lt;&gt;"",COUNTA($B$20:B50),"")</f>
        <v>31</v>
      </c>
      <c r="B50" s="80" t="s">
        <v>101</v>
      </c>
      <c r="C50" s="113">
        <v>83133</v>
      </c>
      <c r="D50" s="113">
        <v>1533</v>
      </c>
      <c r="E50" s="113">
        <v>1175</v>
      </c>
      <c r="F50" s="113">
        <v>1333</v>
      </c>
      <c r="G50" s="113">
        <v>32</v>
      </c>
      <c r="H50" s="113">
        <v>220</v>
      </c>
      <c r="I50" s="113">
        <v>5</v>
      </c>
      <c r="J50" s="113">
        <v>215</v>
      </c>
      <c r="K50" s="113">
        <v>73</v>
      </c>
      <c r="L50" s="113">
        <v>2140</v>
      </c>
      <c r="M50" s="113">
        <v>65670</v>
      </c>
      <c r="N50" s="113">
        <v>10957</v>
      </c>
      <c r="O50" s="85"/>
      <c r="P50" s="85"/>
      <c r="Q50" s="85"/>
      <c r="R50" s="85"/>
      <c r="S50" s="85"/>
      <c r="T50" s="85"/>
      <c r="U50" s="85"/>
      <c r="V50" s="85"/>
      <c r="W50" s="85"/>
      <c r="X50" s="85"/>
      <c r="Y50" s="85"/>
      <c r="Z50" s="85"/>
      <c r="AA50" s="85"/>
      <c r="AB50" s="85"/>
      <c r="AC50" s="85"/>
    </row>
    <row r="51" spans="1:29" s="71" customFormat="1" ht="18.95" customHeight="1">
      <c r="A51" s="70">
        <f>IF(B51&lt;&gt;"",COUNTA($B$20:B51),"")</f>
        <v>32</v>
      </c>
      <c r="B51" s="80" t="s">
        <v>102</v>
      </c>
      <c r="C51" s="113">
        <v>343635</v>
      </c>
      <c r="D51" s="113">
        <v>8017</v>
      </c>
      <c r="E51" s="113">
        <v>14870</v>
      </c>
      <c r="F51" s="113">
        <v>2913</v>
      </c>
      <c r="G51" s="113">
        <v>1464</v>
      </c>
      <c r="H51" s="113">
        <v>152182</v>
      </c>
      <c r="I51" s="113">
        <v>96513</v>
      </c>
      <c r="J51" s="113">
        <v>55669</v>
      </c>
      <c r="K51" s="113">
        <v>373</v>
      </c>
      <c r="L51" s="113">
        <v>9006</v>
      </c>
      <c r="M51" s="113">
        <v>67167</v>
      </c>
      <c r="N51" s="113">
        <v>87643</v>
      </c>
      <c r="O51" s="85"/>
      <c r="P51" s="85"/>
      <c r="Q51" s="85"/>
      <c r="R51" s="85"/>
      <c r="S51" s="85"/>
      <c r="T51" s="85"/>
      <c r="U51" s="85"/>
      <c r="V51" s="85"/>
      <c r="W51" s="85"/>
      <c r="X51" s="85"/>
      <c r="Y51" s="85"/>
      <c r="Z51" s="85"/>
      <c r="AA51" s="85"/>
      <c r="AB51" s="85"/>
      <c r="AC51" s="85"/>
    </row>
    <row r="52" spans="1:29" s="71" customFormat="1" ht="18.95" customHeight="1">
      <c r="A52" s="70">
        <f>IF(B52&lt;&gt;"",COUNTA($B$20:B52),"")</f>
        <v>33</v>
      </c>
      <c r="B52" s="80" t="s">
        <v>103</v>
      </c>
      <c r="C52" s="113">
        <v>-20184</v>
      </c>
      <c r="D52" s="113">
        <v>-35014</v>
      </c>
      <c r="E52" s="113">
        <v>-8943</v>
      </c>
      <c r="F52" s="113">
        <v>-26638</v>
      </c>
      <c r="G52" s="113">
        <v>-9638</v>
      </c>
      <c r="H52" s="113">
        <v>-79137</v>
      </c>
      <c r="I52" s="113">
        <v>-31303</v>
      </c>
      <c r="J52" s="113">
        <v>-47834</v>
      </c>
      <c r="K52" s="113">
        <v>-6403</v>
      </c>
      <c r="L52" s="113">
        <v>-28155</v>
      </c>
      <c r="M52" s="113">
        <v>-5261</v>
      </c>
      <c r="N52" s="113">
        <v>179006</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104</v>
      </c>
      <c r="C53" s="112">
        <v>-6749</v>
      </c>
      <c r="D53" s="112">
        <v>-27726</v>
      </c>
      <c r="E53" s="112">
        <v>-7554</v>
      </c>
      <c r="F53" s="112">
        <v>-21686</v>
      </c>
      <c r="G53" s="112">
        <v>-2436</v>
      </c>
      <c r="H53" s="112">
        <v>-79129</v>
      </c>
      <c r="I53" s="112">
        <v>-31275</v>
      </c>
      <c r="J53" s="112">
        <v>-47854</v>
      </c>
      <c r="K53" s="112">
        <v>-6408</v>
      </c>
      <c r="L53" s="112">
        <v>-23668</v>
      </c>
      <c r="M53" s="112">
        <v>-6191</v>
      </c>
      <c r="N53" s="112">
        <v>168049</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105</v>
      </c>
      <c r="C54" s="111">
        <v>17876</v>
      </c>
      <c r="D54" s="111">
        <v>0</v>
      </c>
      <c r="E54" s="111">
        <v>0</v>
      </c>
      <c r="F54" s="111">
        <v>0</v>
      </c>
      <c r="G54" s="111">
        <v>0</v>
      </c>
      <c r="H54" s="111">
        <v>0</v>
      </c>
      <c r="I54" s="111">
        <v>0</v>
      </c>
      <c r="J54" s="111">
        <v>0</v>
      </c>
      <c r="K54" s="111">
        <v>0</v>
      </c>
      <c r="L54" s="111">
        <v>0</v>
      </c>
      <c r="M54" s="111">
        <v>0</v>
      </c>
      <c r="N54" s="111">
        <v>17876</v>
      </c>
      <c r="O54" s="86"/>
      <c r="P54" s="86"/>
      <c r="Q54" s="86"/>
      <c r="R54" s="86"/>
      <c r="S54" s="86"/>
      <c r="T54" s="86"/>
      <c r="U54" s="86"/>
      <c r="V54" s="86"/>
      <c r="W54" s="86"/>
      <c r="X54" s="86"/>
      <c r="Y54" s="86"/>
      <c r="Z54" s="86"/>
      <c r="AA54" s="86"/>
      <c r="AB54" s="86"/>
      <c r="AC54" s="86"/>
    </row>
    <row r="55" spans="1:29" ht="11.1" customHeight="1">
      <c r="A55" s="69">
        <f>IF(B55&lt;&gt;"",COUNTA($B$20:B55),"")</f>
        <v>36</v>
      </c>
      <c r="B55" s="78" t="s">
        <v>106</v>
      </c>
      <c r="C55" s="111">
        <v>12776</v>
      </c>
      <c r="D55" s="111">
        <v>0</v>
      </c>
      <c r="E55" s="111">
        <v>0</v>
      </c>
      <c r="F55" s="111">
        <v>0</v>
      </c>
      <c r="G55" s="111">
        <v>0</v>
      </c>
      <c r="H55" s="111">
        <v>0</v>
      </c>
      <c r="I55" s="111">
        <v>0</v>
      </c>
      <c r="J55" s="111">
        <v>0</v>
      </c>
      <c r="K55" s="111">
        <v>0</v>
      </c>
      <c r="L55" s="111">
        <v>0</v>
      </c>
      <c r="M55" s="111">
        <v>0</v>
      </c>
      <c r="N55" s="111">
        <v>12776</v>
      </c>
    </row>
    <row r="56" spans="1:29"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29" s="71" customFormat="1" ht="11.1" customHeight="1">
      <c r="A57" s="69">
        <f>IF(B57&lt;&gt;"",COUNTA($B$20:B57),"")</f>
        <v>37</v>
      </c>
      <c r="B57" s="78" t="s">
        <v>78</v>
      </c>
      <c r="C57" s="114">
        <v>351.77</v>
      </c>
      <c r="D57" s="114">
        <v>99.65</v>
      </c>
      <c r="E57" s="114">
        <v>58.31</v>
      </c>
      <c r="F57" s="114">
        <v>15.78</v>
      </c>
      <c r="G57" s="114">
        <v>12.51</v>
      </c>
      <c r="H57" s="114">
        <v>66.3</v>
      </c>
      <c r="I57" s="114">
        <v>37.520000000000003</v>
      </c>
      <c r="J57" s="114">
        <v>28.78</v>
      </c>
      <c r="K57" s="114">
        <v>15.52</v>
      </c>
      <c r="L57" s="114">
        <v>65.849999999999994</v>
      </c>
      <c r="M57" s="114">
        <v>17.84</v>
      </c>
      <c r="N57" s="114">
        <v>0</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79</v>
      </c>
      <c r="C58" s="114">
        <v>140.22999999999999</v>
      </c>
      <c r="D58" s="114">
        <v>18.37</v>
      </c>
      <c r="E58" s="114">
        <v>21.08</v>
      </c>
      <c r="F58" s="114">
        <v>62.8</v>
      </c>
      <c r="G58" s="114">
        <v>3.18</v>
      </c>
      <c r="H58" s="114">
        <v>6.78</v>
      </c>
      <c r="I58" s="114">
        <v>6.55</v>
      </c>
      <c r="J58" s="114">
        <v>0.23</v>
      </c>
      <c r="K58" s="114">
        <v>0.19</v>
      </c>
      <c r="L58" s="114">
        <v>16.62</v>
      </c>
      <c r="M58" s="114">
        <v>11.21</v>
      </c>
      <c r="N58" s="114">
        <v>0</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638</v>
      </c>
      <c r="C59" s="114">
        <v>640.66999999999996</v>
      </c>
      <c r="D59" s="114">
        <v>0</v>
      </c>
      <c r="E59" s="114">
        <v>0</v>
      </c>
      <c r="F59" s="114">
        <v>0</v>
      </c>
      <c r="G59" s="114">
        <v>0</v>
      </c>
      <c r="H59" s="114">
        <v>640.66999999999996</v>
      </c>
      <c r="I59" s="114">
        <v>527.71</v>
      </c>
      <c r="J59" s="114">
        <v>112.96</v>
      </c>
      <c r="K59" s="114">
        <v>0</v>
      </c>
      <c r="L59" s="114">
        <v>0</v>
      </c>
      <c r="M59" s="114">
        <v>0</v>
      </c>
      <c r="N59" s="114">
        <v>0</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80</v>
      </c>
      <c r="C60" s="114">
        <v>6.45</v>
      </c>
      <c r="D60" s="114">
        <v>0</v>
      </c>
      <c r="E60" s="114">
        <v>0</v>
      </c>
      <c r="F60" s="114">
        <v>0</v>
      </c>
      <c r="G60" s="114">
        <v>0</v>
      </c>
      <c r="H60" s="114">
        <v>0</v>
      </c>
      <c r="I60" s="114">
        <v>0</v>
      </c>
      <c r="J60" s="114">
        <v>0</v>
      </c>
      <c r="K60" s="114">
        <v>0</v>
      </c>
      <c r="L60" s="114">
        <v>0</v>
      </c>
      <c r="M60" s="114">
        <v>0</v>
      </c>
      <c r="N60" s="114">
        <v>6.45</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81</v>
      </c>
      <c r="C61" s="114">
        <v>716.06</v>
      </c>
      <c r="D61" s="114">
        <v>44.33</v>
      </c>
      <c r="E61" s="114">
        <v>26.43</v>
      </c>
      <c r="F61" s="114">
        <v>39.450000000000003</v>
      </c>
      <c r="G61" s="114">
        <v>2.74</v>
      </c>
      <c r="H61" s="114">
        <v>512.63</v>
      </c>
      <c r="I61" s="114">
        <v>31.03</v>
      </c>
      <c r="J61" s="114">
        <v>481.6</v>
      </c>
      <c r="K61" s="114">
        <v>15.94</v>
      </c>
      <c r="L61" s="114">
        <v>67.31</v>
      </c>
      <c r="M61" s="114">
        <v>7.22</v>
      </c>
      <c r="N61" s="114">
        <v>0.01</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82</v>
      </c>
      <c r="C62" s="114">
        <v>594.41999999999996</v>
      </c>
      <c r="D62" s="114">
        <v>0.97</v>
      </c>
      <c r="E62" s="114">
        <v>5.58</v>
      </c>
      <c r="F62" s="114">
        <v>8.27</v>
      </c>
      <c r="G62" s="114">
        <v>0.19</v>
      </c>
      <c r="H62" s="114">
        <v>136.22</v>
      </c>
      <c r="I62" s="114">
        <v>0</v>
      </c>
      <c r="J62" s="114">
        <v>136.22</v>
      </c>
      <c r="K62" s="114">
        <v>0</v>
      </c>
      <c r="L62" s="114">
        <v>5.73</v>
      </c>
      <c r="M62" s="114">
        <v>0</v>
      </c>
      <c r="N62" s="114">
        <v>437.47</v>
      </c>
      <c r="O62" s="85"/>
      <c r="P62" s="85"/>
      <c r="Q62" s="85"/>
      <c r="R62" s="85"/>
      <c r="S62" s="85"/>
      <c r="T62" s="85"/>
      <c r="U62" s="85"/>
      <c r="V62" s="85"/>
      <c r="W62" s="85"/>
      <c r="X62" s="85"/>
      <c r="Y62" s="85"/>
      <c r="Z62" s="85"/>
      <c r="AA62" s="85"/>
      <c r="AB62" s="85"/>
      <c r="AC62" s="85"/>
    </row>
    <row r="63" spans="1:29" s="71" customFormat="1" ht="18.95" customHeight="1">
      <c r="A63" s="70">
        <f>IF(B63&lt;&gt;"",COUNTA($B$20:B63),"")</f>
        <v>43</v>
      </c>
      <c r="B63" s="80" t="s">
        <v>83</v>
      </c>
      <c r="C63" s="115">
        <v>1260.75</v>
      </c>
      <c r="D63" s="115">
        <v>161.38</v>
      </c>
      <c r="E63" s="115">
        <v>100.24</v>
      </c>
      <c r="F63" s="115">
        <v>109.76</v>
      </c>
      <c r="G63" s="115">
        <v>18.25</v>
      </c>
      <c r="H63" s="115">
        <v>1090.17</v>
      </c>
      <c r="I63" s="115">
        <v>602.82000000000005</v>
      </c>
      <c r="J63" s="115">
        <v>487.35</v>
      </c>
      <c r="K63" s="115">
        <v>31.65</v>
      </c>
      <c r="L63" s="115">
        <v>144.04</v>
      </c>
      <c r="M63" s="115">
        <v>36.270000000000003</v>
      </c>
      <c r="N63" s="115">
        <v>-431.01</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84</v>
      </c>
      <c r="C64" s="114">
        <v>438.01</v>
      </c>
      <c r="D64" s="114">
        <v>37.99</v>
      </c>
      <c r="E64" s="114">
        <v>11.7</v>
      </c>
      <c r="F64" s="114">
        <v>25.1</v>
      </c>
      <c r="G64" s="114">
        <v>33.53</v>
      </c>
      <c r="H64" s="114">
        <v>0.06</v>
      </c>
      <c r="I64" s="114">
        <v>0.06</v>
      </c>
      <c r="J64" s="114">
        <v>0</v>
      </c>
      <c r="K64" s="114">
        <v>0.32</v>
      </c>
      <c r="L64" s="114">
        <v>23.9</v>
      </c>
      <c r="M64" s="114">
        <v>305.41000000000003</v>
      </c>
      <c r="N64" s="114">
        <v>0</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85</v>
      </c>
      <c r="C65" s="114">
        <v>112.19</v>
      </c>
      <c r="D65" s="114">
        <v>34.46</v>
      </c>
      <c r="E65" s="114">
        <v>0.06</v>
      </c>
      <c r="F65" s="114">
        <v>24.69</v>
      </c>
      <c r="G65" s="114">
        <v>33.479999999999997</v>
      </c>
      <c r="H65" s="114">
        <v>0.06</v>
      </c>
      <c r="I65" s="114">
        <v>0.06</v>
      </c>
      <c r="J65" s="114">
        <v>0</v>
      </c>
      <c r="K65" s="114">
        <v>0</v>
      </c>
      <c r="L65" s="114">
        <v>19.440000000000001</v>
      </c>
      <c r="M65" s="114">
        <v>0</v>
      </c>
      <c r="N65" s="114">
        <v>0</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86</v>
      </c>
      <c r="C66" s="114">
        <v>0</v>
      </c>
      <c r="D66" s="114">
        <v>0</v>
      </c>
      <c r="E66" s="114">
        <v>0</v>
      </c>
      <c r="F66" s="114">
        <v>0</v>
      </c>
      <c r="G66" s="114">
        <v>0</v>
      </c>
      <c r="H66" s="114">
        <v>0</v>
      </c>
      <c r="I66" s="114">
        <v>0</v>
      </c>
      <c r="J66" s="114">
        <v>0</v>
      </c>
      <c r="K66" s="114">
        <v>0</v>
      </c>
      <c r="L66" s="114">
        <v>0</v>
      </c>
      <c r="M66" s="114">
        <v>0</v>
      </c>
      <c r="N66" s="114">
        <v>0</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87</v>
      </c>
      <c r="C67" s="114">
        <v>19.79</v>
      </c>
      <c r="D67" s="114">
        <v>3.63</v>
      </c>
      <c r="E67" s="114">
        <v>0.4</v>
      </c>
      <c r="F67" s="114">
        <v>4.55</v>
      </c>
      <c r="G67" s="114">
        <v>2.83</v>
      </c>
      <c r="H67" s="114">
        <v>1.01</v>
      </c>
      <c r="I67" s="114">
        <v>0.09</v>
      </c>
      <c r="J67" s="114">
        <v>0.92</v>
      </c>
      <c r="K67" s="114">
        <v>0</v>
      </c>
      <c r="L67" s="114">
        <v>7.36</v>
      </c>
      <c r="M67" s="114">
        <v>0</v>
      </c>
      <c r="N67" s="114">
        <v>0</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82</v>
      </c>
      <c r="C68" s="114">
        <v>2.2400000000000002</v>
      </c>
      <c r="D68" s="114">
        <v>0</v>
      </c>
      <c r="E68" s="114">
        <v>0</v>
      </c>
      <c r="F68" s="114">
        <v>0</v>
      </c>
      <c r="G68" s="114">
        <v>2.2400000000000002</v>
      </c>
      <c r="H68" s="114">
        <v>0</v>
      </c>
      <c r="I68" s="114">
        <v>0</v>
      </c>
      <c r="J68" s="114">
        <v>0</v>
      </c>
      <c r="K68" s="114">
        <v>0</v>
      </c>
      <c r="L68" s="114">
        <v>0</v>
      </c>
      <c r="M68" s="114">
        <v>0</v>
      </c>
      <c r="N68" s="114">
        <v>0</v>
      </c>
      <c r="O68" s="85"/>
      <c r="P68" s="85"/>
      <c r="Q68" s="85"/>
      <c r="R68" s="85"/>
      <c r="S68" s="85"/>
      <c r="T68" s="85"/>
      <c r="U68" s="85"/>
      <c r="V68" s="85"/>
      <c r="W68" s="85"/>
      <c r="X68" s="85"/>
      <c r="Y68" s="85"/>
      <c r="Z68" s="85"/>
      <c r="AA68" s="85"/>
      <c r="AB68" s="85"/>
      <c r="AC68" s="85"/>
    </row>
    <row r="69" spans="1:29" s="71" customFormat="1" ht="18.95" customHeight="1">
      <c r="A69" s="70">
        <f>IF(B69&lt;&gt;"",COUNTA($B$20:B69),"")</f>
        <v>49</v>
      </c>
      <c r="B69" s="80" t="s">
        <v>88</v>
      </c>
      <c r="C69" s="115">
        <v>455.56</v>
      </c>
      <c r="D69" s="115">
        <v>41.61</v>
      </c>
      <c r="E69" s="115">
        <v>12.1</v>
      </c>
      <c r="F69" s="115">
        <v>29.65</v>
      </c>
      <c r="G69" s="115">
        <v>34.130000000000003</v>
      </c>
      <c r="H69" s="115">
        <v>1.08</v>
      </c>
      <c r="I69" s="115">
        <v>0.16</v>
      </c>
      <c r="J69" s="115">
        <v>0.92</v>
      </c>
      <c r="K69" s="115">
        <v>0.32</v>
      </c>
      <c r="L69" s="115">
        <v>31.26</v>
      </c>
      <c r="M69" s="115">
        <v>305.41000000000003</v>
      </c>
      <c r="N69" s="115">
        <v>0</v>
      </c>
      <c r="O69" s="85"/>
      <c r="P69" s="85"/>
      <c r="Q69" s="85"/>
      <c r="R69" s="85"/>
      <c r="S69" s="85"/>
      <c r="T69" s="85"/>
      <c r="U69" s="85"/>
      <c r="V69" s="85"/>
      <c r="W69" s="85"/>
      <c r="X69" s="85"/>
      <c r="Y69" s="85"/>
      <c r="Z69" s="85"/>
      <c r="AA69" s="85"/>
      <c r="AB69" s="85"/>
      <c r="AC69" s="85"/>
    </row>
    <row r="70" spans="1:29" s="71" customFormat="1" ht="18.95" customHeight="1">
      <c r="A70" s="70">
        <f>IF(B70&lt;&gt;"",COUNTA($B$20:B70),"")</f>
        <v>50</v>
      </c>
      <c r="B70" s="80" t="s">
        <v>89</v>
      </c>
      <c r="C70" s="115">
        <v>1716.31</v>
      </c>
      <c r="D70" s="115">
        <v>203</v>
      </c>
      <c r="E70" s="115">
        <v>112.34</v>
      </c>
      <c r="F70" s="115">
        <v>139.41</v>
      </c>
      <c r="G70" s="115">
        <v>52.38</v>
      </c>
      <c r="H70" s="115">
        <v>1091.25</v>
      </c>
      <c r="I70" s="115">
        <v>602.97</v>
      </c>
      <c r="J70" s="115">
        <v>488.27</v>
      </c>
      <c r="K70" s="115">
        <v>31.97</v>
      </c>
      <c r="L70" s="115">
        <v>175.31</v>
      </c>
      <c r="M70" s="115">
        <v>341.68</v>
      </c>
      <c r="N70" s="115">
        <v>-431.01</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90</v>
      </c>
      <c r="C71" s="114">
        <v>0</v>
      </c>
      <c r="D71" s="114">
        <v>0</v>
      </c>
      <c r="E71" s="114">
        <v>0</v>
      </c>
      <c r="F71" s="114">
        <v>0</v>
      </c>
      <c r="G71" s="114">
        <v>0</v>
      </c>
      <c r="H71" s="114">
        <v>0</v>
      </c>
      <c r="I71" s="114">
        <v>0</v>
      </c>
      <c r="J71" s="114">
        <v>0</v>
      </c>
      <c r="K71" s="114">
        <v>0</v>
      </c>
      <c r="L71" s="114">
        <v>0</v>
      </c>
      <c r="M71" s="114">
        <v>0</v>
      </c>
      <c r="N71" s="114">
        <v>0</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91</v>
      </c>
      <c r="C72" s="114">
        <v>0</v>
      </c>
      <c r="D72" s="114">
        <v>0</v>
      </c>
      <c r="E72" s="114">
        <v>0</v>
      </c>
      <c r="F72" s="114">
        <v>0</v>
      </c>
      <c r="G72" s="114">
        <v>0</v>
      </c>
      <c r="H72" s="114">
        <v>0</v>
      </c>
      <c r="I72" s="114">
        <v>0</v>
      </c>
      <c r="J72" s="114">
        <v>0</v>
      </c>
      <c r="K72" s="114">
        <v>0</v>
      </c>
      <c r="L72" s="114">
        <v>0</v>
      </c>
      <c r="M72" s="114">
        <v>0</v>
      </c>
      <c r="N72" s="114">
        <v>0</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107</v>
      </c>
      <c r="C73" s="114">
        <v>0</v>
      </c>
      <c r="D73" s="114">
        <v>0</v>
      </c>
      <c r="E73" s="114">
        <v>0</v>
      </c>
      <c r="F73" s="114">
        <v>0</v>
      </c>
      <c r="G73" s="114">
        <v>0</v>
      </c>
      <c r="H73" s="114">
        <v>0</v>
      </c>
      <c r="I73" s="114">
        <v>0</v>
      </c>
      <c r="J73" s="114">
        <v>0</v>
      </c>
      <c r="K73" s="114">
        <v>0</v>
      </c>
      <c r="L73" s="114">
        <v>0</v>
      </c>
      <c r="M73" s="114">
        <v>0</v>
      </c>
      <c r="N73" s="114">
        <v>0</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108</v>
      </c>
      <c r="C74" s="114">
        <v>0</v>
      </c>
      <c r="D74" s="114">
        <v>0</v>
      </c>
      <c r="E74" s="114">
        <v>0</v>
      </c>
      <c r="F74" s="114">
        <v>0</v>
      </c>
      <c r="G74" s="114">
        <v>0</v>
      </c>
      <c r="H74" s="114">
        <v>0</v>
      </c>
      <c r="I74" s="114">
        <v>0</v>
      </c>
      <c r="J74" s="114">
        <v>0</v>
      </c>
      <c r="K74" s="114">
        <v>0</v>
      </c>
      <c r="L74" s="114">
        <v>0</v>
      </c>
      <c r="M74" s="114">
        <v>0</v>
      </c>
      <c r="N74" s="114">
        <v>0</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28</v>
      </c>
      <c r="C75" s="114">
        <v>210.57</v>
      </c>
      <c r="D75" s="114">
        <v>0</v>
      </c>
      <c r="E75" s="114">
        <v>0</v>
      </c>
      <c r="F75" s="114">
        <v>0</v>
      </c>
      <c r="G75" s="114">
        <v>0</v>
      </c>
      <c r="H75" s="114">
        <v>0</v>
      </c>
      <c r="I75" s="114">
        <v>0</v>
      </c>
      <c r="J75" s="114">
        <v>0</v>
      </c>
      <c r="K75" s="114">
        <v>0</v>
      </c>
      <c r="L75" s="114">
        <v>0</v>
      </c>
      <c r="M75" s="114">
        <v>0</v>
      </c>
      <c r="N75" s="114">
        <v>210.57</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92</v>
      </c>
      <c r="C76" s="114">
        <v>151.15</v>
      </c>
      <c r="D76" s="114">
        <v>0</v>
      </c>
      <c r="E76" s="114">
        <v>0</v>
      </c>
      <c r="F76" s="114">
        <v>0</v>
      </c>
      <c r="G76" s="114">
        <v>0</v>
      </c>
      <c r="H76" s="114">
        <v>0</v>
      </c>
      <c r="I76" s="114">
        <v>0</v>
      </c>
      <c r="J76" s="114">
        <v>0</v>
      </c>
      <c r="K76" s="114">
        <v>0</v>
      </c>
      <c r="L76" s="114">
        <v>0</v>
      </c>
      <c r="M76" s="114">
        <v>0</v>
      </c>
      <c r="N76" s="114">
        <v>151.15</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93</v>
      </c>
      <c r="C77" s="114">
        <v>518.94000000000005</v>
      </c>
      <c r="D77" s="114">
        <v>0.47</v>
      </c>
      <c r="E77" s="114">
        <v>0.04</v>
      </c>
      <c r="F77" s="114">
        <v>5.0599999999999996</v>
      </c>
      <c r="G77" s="114">
        <v>2.96</v>
      </c>
      <c r="H77" s="114">
        <v>491.58</v>
      </c>
      <c r="I77" s="114">
        <v>250.88</v>
      </c>
      <c r="J77" s="114">
        <v>240.7</v>
      </c>
      <c r="K77" s="114">
        <v>0.31</v>
      </c>
      <c r="L77" s="114">
        <v>14.36</v>
      </c>
      <c r="M77" s="114">
        <v>4.16</v>
      </c>
      <c r="N77" s="114">
        <v>0</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94</v>
      </c>
      <c r="C78" s="114">
        <v>77.02</v>
      </c>
      <c r="D78" s="114">
        <v>0.89</v>
      </c>
      <c r="E78" s="114">
        <v>0</v>
      </c>
      <c r="F78" s="114">
        <v>0.5</v>
      </c>
      <c r="G78" s="114">
        <v>0.61</v>
      </c>
      <c r="H78" s="114">
        <v>74.56</v>
      </c>
      <c r="I78" s="114">
        <v>73.94</v>
      </c>
      <c r="J78" s="114">
        <v>0.62</v>
      </c>
      <c r="K78" s="114">
        <v>0</v>
      </c>
      <c r="L78" s="114">
        <v>0</v>
      </c>
      <c r="M78" s="114">
        <v>0.46</v>
      </c>
      <c r="N78" s="114">
        <v>0</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95</v>
      </c>
      <c r="C79" s="114">
        <v>50.4</v>
      </c>
      <c r="D79" s="114">
        <v>0.03</v>
      </c>
      <c r="E79" s="114">
        <v>28.12</v>
      </c>
      <c r="F79" s="114">
        <v>0.38</v>
      </c>
      <c r="G79" s="114">
        <v>3.06</v>
      </c>
      <c r="H79" s="114">
        <v>0.01</v>
      </c>
      <c r="I79" s="114">
        <v>0.01</v>
      </c>
      <c r="J79" s="114">
        <v>0</v>
      </c>
      <c r="K79" s="114">
        <v>0.94</v>
      </c>
      <c r="L79" s="114">
        <v>16.72</v>
      </c>
      <c r="M79" s="114">
        <v>1.1399999999999999</v>
      </c>
      <c r="N79" s="114">
        <v>0</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96</v>
      </c>
      <c r="C80" s="114">
        <v>815.25</v>
      </c>
      <c r="D80" s="114">
        <v>30.16</v>
      </c>
      <c r="E80" s="114">
        <v>42.03</v>
      </c>
      <c r="F80" s="114">
        <v>9.7899999999999991</v>
      </c>
      <c r="G80" s="114">
        <v>0.31</v>
      </c>
      <c r="H80" s="114">
        <v>286.95</v>
      </c>
      <c r="I80" s="114">
        <v>130.44</v>
      </c>
      <c r="J80" s="114">
        <v>156.51</v>
      </c>
      <c r="K80" s="114">
        <v>0.16</v>
      </c>
      <c r="L80" s="114">
        <v>7.04</v>
      </c>
      <c r="M80" s="114">
        <v>1.3</v>
      </c>
      <c r="N80" s="114">
        <v>437.51</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82</v>
      </c>
      <c r="C81" s="114">
        <v>594.41999999999996</v>
      </c>
      <c r="D81" s="114">
        <v>0.97</v>
      </c>
      <c r="E81" s="114">
        <v>5.58</v>
      </c>
      <c r="F81" s="114">
        <v>8.27</v>
      </c>
      <c r="G81" s="114">
        <v>0.19</v>
      </c>
      <c r="H81" s="114">
        <v>136.22</v>
      </c>
      <c r="I81" s="114">
        <v>0</v>
      </c>
      <c r="J81" s="114">
        <v>136.22</v>
      </c>
      <c r="K81" s="114">
        <v>0</v>
      </c>
      <c r="L81" s="114">
        <v>5.73</v>
      </c>
      <c r="M81" s="114">
        <v>0</v>
      </c>
      <c r="N81" s="114">
        <v>437.47</v>
      </c>
      <c r="O81" s="85"/>
      <c r="P81" s="85"/>
      <c r="Q81" s="85"/>
      <c r="R81" s="85"/>
      <c r="S81" s="85"/>
      <c r="T81" s="85"/>
      <c r="U81" s="85"/>
      <c r="V81" s="85"/>
      <c r="W81" s="85"/>
      <c r="X81" s="85"/>
      <c r="Y81" s="85"/>
      <c r="Z81" s="85"/>
      <c r="AA81" s="85"/>
      <c r="AB81" s="85"/>
      <c r="AC81" s="85"/>
    </row>
    <row r="82" spans="1:29" s="71" customFormat="1" ht="18.95" customHeight="1">
      <c r="A82" s="70">
        <f>IF(B82&lt;&gt;"",COUNTA($B$20:B82),"")</f>
        <v>62</v>
      </c>
      <c r="B82" s="80" t="s">
        <v>97</v>
      </c>
      <c r="C82" s="115">
        <v>1228.92</v>
      </c>
      <c r="D82" s="115">
        <v>30.59</v>
      </c>
      <c r="E82" s="115">
        <v>64.61</v>
      </c>
      <c r="F82" s="115">
        <v>7.45</v>
      </c>
      <c r="G82" s="115">
        <v>6.76</v>
      </c>
      <c r="H82" s="115">
        <v>716.88</v>
      </c>
      <c r="I82" s="115">
        <v>455.28</v>
      </c>
      <c r="J82" s="115">
        <v>261.60000000000002</v>
      </c>
      <c r="K82" s="115">
        <v>1.42</v>
      </c>
      <c r="L82" s="115">
        <v>32.39</v>
      </c>
      <c r="M82" s="115">
        <v>7.06</v>
      </c>
      <c r="N82" s="115">
        <v>361.76</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98</v>
      </c>
      <c r="C83" s="114">
        <v>197.13</v>
      </c>
      <c r="D83" s="114">
        <v>3.86</v>
      </c>
      <c r="E83" s="114">
        <v>5.52</v>
      </c>
      <c r="F83" s="114">
        <v>5.39</v>
      </c>
      <c r="G83" s="114">
        <v>0.15</v>
      </c>
      <c r="H83" s="114">
        <v>1.04</v>
      </c>
      <c r="I83" s="114">
        <v>0.02</v>
      </c>
      <c r="J83" s="114">
        <v>1.01</v>
      </c>
      <c r="K83" s="114">
        <v>0.03</v>
      </c>
      <c r="L83" s="114">
        <v>8.5</v>
      </c>
      <c r="M83" s="114">
        <v>120.95</v>
      </c>
      <c r="N83" s="114">
        <v>51.69</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99</v>
      </c>
      <c r="C84" s="114">
        <v>0</v>
      </c>
      <c r="D84" s="114">
        <v>0</v>
      </c>
      <c r="E84" s="114">
        <v>0</v>
      </c>
      <c r="F84" s="114">
        <v>0</v>
      </c>
      <c r="G84" s="114">
        <v>0</v>
      </c>
      <c r="H84" s="114">
        <v>0</v>
      </c>
      <c r="I84" s="114">
        <v>0</v>
      </c>
      <c r="J84" s="114">
        <v>0</v>
      </c>
      <c r="K84" s="114">
        <v>0</v>
      </c>
      <c r="L84" s="114">
        <v>0</v>
      </c>
      <c r="M84" s="114">
        <v>0</v>
      </c>
      <c r="N84" s="114">
        <v>0</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100</v>
      </c>
      <c r="C85" s="114">
        <v>197.29</v>
      </c>
      <c r="D85" s="114">
        <v>3.37</v>
      </c>
      <c r="E85" s="114">
        <v>0.02</v>
      </c>
      <c r="F85" s="114">
        <v>0.9</v>
      </c>
      <c r="G85" s="114">
        <v>2.2400000000000002</v>
      </c>
      <c r="H85" s="114">
        <v>0</v>
      </c>
      <c r="I85" s="114">
        <v>0</v>
      </c>
      <c r="J85" s="114">
        <v>0</v>
      </c>
      <c r="K85" s="114">
        <v>0.32</v>
      </c>
      <c r="L85" s="114">
        <v>1.59</v>
      </c>
      <c r="M85" s="114">
        <v>188.85</v>
      </c>
      <c r="N85" s="114">
        <v>0</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82</v>
      </c>
      <c r="C86" s="114">
        <v>2.2400000000000002</v>
      </c>
      <c r="D86" s="114">
        <v>0</v>
      </c>
      <c r="E86" s="114">
        <v>0</v>
      </c>
      <c r="F86" s="114">
        <v>0</v>
      </c>
      <c r="G86" s="114">
        <v>2.2400000000000002</v>
      </c>
      <c r="H86" s="114">
        <v>0</v>
      </c>
      <c r="I86" s="114">
        <v>0</v>
      </c>
      <c r="J86" s="114">
        <v>0</v>
      </c>
      <c r="K86" s="114">
        <v>0</v>
      </c>
      <c r="L86" s="114">
        <v>0</v>
      </c>
      <c r="M86" s="114">
        <v>0</v>
      </c>
      <c r="N86" s="114">
        <v>0</v>
      </c>
      <c r="O86" s="86"/>
      <c r="P86" s="86"/>
      <c r="Q86" s="86"/>
      <c r="R86" s="86"/>
      <c r="S86" s="86"/>
      <c r="T86" s="86"/>
      <c r="U86" s="86"/>
      <c r="V86" s="86"/>
      <c r="W86" s="86"/>
      <c r="X86" s="86"/>
      <c r="Y86" s="86"/>
      <c r="Z86" s="86"/>
      <c r="AA86" s="86"/>
      <c r="AB86" s="86"/>
      <c r="AC86" s="86"/>
    </row>
    <row r="87" spans="1:29" s="71" customFormat="1" ht="18.95" customHeight="1">
      <c r="A87" s="70">
        <f>IF(B87&lt;&gt;"",COUNTA($B$20:B87),"")</f>
        <v>67</v>
      </c>
      <c r="B87" s="80" t="s">
        <v>101</v>
      </c>
      <c r="C87" s="115">
        <v>392.18</v>
      </c>
      <c r="D87" s="115">
        <v>7.23</v>
      </c>
      <c r="E87" s="115">
        <v>5.55</v>
      </c>
      <c r="F87" s="115">
        <v>6.29</v>
      </c>
      <c r="G87" s="115">
        <v>0.15</v>
      </c>
      <c r="H87" s="115">
        <v>1.04</v>
      </c>
      <c r="I87" s="115">
        <v>0.02</v>
      </c>
      <c r="J87" s="115">
        <v>1.01</v>
      </c>
      <c r="K87" s="115">
        <v>0.34</v>
      </c>
      <c r="L87" s="115">
        <v>10.09</v>
      </c>
      <c r="M87" s="115">
        <v>309.8</v>
      </c>
      <c r="N87" s="115">
        <v>51.69</v>
      </c>
      <c r="O87" s="85"/>
      <c r="P87" s="85"/>
      <c r="Q87" s="85"/>
      <c r="R87" s="85"/>
      <c r="S87" s="85"/>
      <c r="T87" s="85"/>
      <c r="U87" s="85"/>
      <c r="V87" s="85"/>
      <c r="W87" s="85"/>
      <c r="X87" s="85"/>
      <c r="Y87" s="85"/>
      <c r="Z87" s="85"/>
      <c r="AA87" s="85"/>
      <c r="AB87" s="85"/>
      <c r="AC87" s="85"/>
    </row>
    <row r="88" spans="1:29" s="71" customFormat="1" ht="18.95" customHeight="1">
      <c r="A88" s="70">
        <f>IF(B88&lt;&gt;"",COUNTA($B$20:B88),"")</f>
        <v>68</v>
      </c>
      <c r="B88" s="80" t="s">
        <v>102</v>
      </c>
      <c r="C88" s="115">
        <v>1621.1</v>
      </c>
      <c r="D88" s="115">
        <v>37.82</v>
      </c>
      <c r="E88" s="115">
        <v>70.150000000000006</v>
      </c>
      <c r="F88" s="115">
        <v>13.74</v>
      </c>
      <c r="G88" s="115">
        <v>6.91</v>
      </c>
      <c r="H88" s="115">
        <v>717.92</v>
      </c>
      <c r="I88" s="115">
        <v>455.3</v>
      </c>
      <c r="J88" s="115">
        <v>262.62</v>
      </c>
      <c r="K88" s="115">
        <v>1.76</v>
      </c>
      <c r="L88" s="115">
        <v>42.49</v>
      </c>
      <c r="M88" s="115">
        <v>316.86</v>
      </c>
      <c r="N88" s="115">
        <v>413.45</v>
      </c>
      <c r="O88" s="85"/>
      <c r="P88" s="85"/>
      <c r="Q88" s="85"/>
      <c r="R88" s="85"/>
      <c r="S88" s="85"/>
      <c r="T88" s="85"/>
      <c r="U88" s="85"/>
      <c r="V88" s="85"/>
      <c r="W88" s="85"/>
      <c r="X88" s="85"/>
      <c r="Y88" s="85"/>
      <c r="Z88" s="85"/>
      <c r="AA88" s="85"/>
      <c r="AB88" s="85"/>
      <c r="AC88" s="85"/>
    </row>
    <row r="89" spans="1:29" s="71" customFormat="1" ht="18.95" customHeight="1">
      <c r="A89" s="70">
        <f>IF(B89&lt;&gt;"",COUNTA($B$20:B89),"")</f>
        <v>69</v>
      </c>
      <c r="B89" s="80" t="s">
        <v>103</v>
      </c>
      <c r="C89" s="115">
        <v>-95.22</v>
      </c>
      <c r="D89" s="115">
        <v>-165.18</v>
      </c>
      <c r="E89" s="115">
        <v>-42.19</v>
      </c>
      <c r="F89" s="115">
        <v>-125.66</v>
      </c>
      <c r="G89" s="115">
        <v>-45.47</v>
      </c>
      <c r="H89" s="115">
        <v>-373.33</v>
      </c>
      <c r="I89" s="115">
        <v>-147.66999999999999</v>
      </c>
      <c r="J89" s="115">
        <v>-225.66</v>
      </c>
      <c r="K89" s="115">
        <v>-30.21</v>
      </c>
      <c r="L89" s="115">
        <v>-132.82</v>
      </c>
      <c r="M89" s="115">
        <v>-24.82</v>
      </c>
      <c r="N89" s="115">
        <v>844.46</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104</v>
      </c>
      <c r="C90" s="116">
        <v>-31.84</v>
      </c>
      <c r="D90" s="116">
        <v>-130.80000000000001</v>
      </c>
      <c r="E90" s="116">
        <v>-35.64</v>
      </c>
      <c r="F90" s="116">
        <v>-102.3</v>
      </c>
      <c r="G90" s="116">
        <v>-11.49</v>
      </c>
      <c r="H90" s="116">
        <v>-373.29</v>
      </c>
      <c r="I90" s="116">
        <v>-147.54</v>
      </c>
      <c r="J90" s="116">
        <v>-225.75</v>
      </c>
      <c r="K90" s="116">
        <v>-30.23</v>
      </c>
      <c r="L90" s="116">
        <v>-111.65</v>
      </c>
      <c r="M90" s="116">
        <v>-29.21</v>
      </c>
      <c r="N90" s="116">
        <v>792.77</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105</v>
      </c>
      <c r="C91" s="114">
        <v>84.33</v>
      </c>
      <c r="D91" s="114">
        <v>0</v>
      </c>
      <c r="E91" s="114">
        <v>0</v>
      </c>
      <c r="F91" s="114">
        <v>0</v>
      </c>
      <c r="G91" s="114">
        <v>0</v>
      </c>
      <c r="H91" s="114">
        <v>0</v>
      </c>
      <c r="I91" s="114">
        <v>0</v>
      </c>
      <c r="J91" s="114">
        <v>0</v>
      </c>
      <c r="K91" s="114">
        <v>0</v>
      </c>
      <c r="L91" s="114">
        <v>0</v>
      </c>
      <c r="M91" s="114">
        <v>0</v>
      </c>
      <c r="N91" s="114">
        <v>84.33</v>
      </c>
      <c r="O91" s="86"/>
      <c r="P91" s="86"/>
      <c r="Q91" s="86"/>
      <c r="R91" s="86"/>
      <c r="S91" s="86"/>
      <c r="T91" s="86"/>
      <c r="U91" s="86"/>
      <c r="V91" s="86"/>
      <c r="W91" s="86"/>
      <c r="X91" s="86"/>
      <c r="Y91" s="86"/>
      <c r="Z91" s="86"/>
      <c r="AA91" s="86"/>
      <c r="AB91" s="86"/>
      <c r="AC91" s="86"/>
    </row>
    <row r="92" spans="1:29" ht="11.1" customHeight="1">
      <c r="A92" s="69">
        <f>IF(B92&lt;&gt;"",COUNTA($B$20:B92),"")</f>
        <v>72</v>
      </c>
      <c r="B92" s="78" t="s">
        <v>106</v>
      </c>
      <c r="C92" s="114">
        <v>60.27</v>
      </c>
      <c r="D92" s="114">
        <v>0</v>
      </c>
      <c r="E92" s="114">
        <v>0</v>
      </c>
      <c r="F92" s="114">
        <v>0</v>
      </c>
      <c r="G92" s="114">
        <v>0</v>
      </c>
      <c r="H92" s="114">
        <v>0</v>
      </c>
      <c r="I92" s="114">
        <v>0</v>
      </c>
      <c r="J92" s="114">
        <v>0</v>
      </c>
      <c r="K92" s="114">
        <v>0</v>
      </c>
      <c r="L92" s="114">
        <v>0</v>
      </c>
      <c r="M92" s="114">
        <v>0</v>
      </c>
      <c r="N92" s="114">
        <v>60.27</v>
      </c>
    </row>
  </sheetData>
  <mergeCells count="27">
    <mergeCell ref="A1:B1"/>
    <mergeCell ref="C1:G1"/>
    <mergeCell ref="H1:N1"/>
    <mergeCell ref="H2:N3"/>
    <mergeCell ref="C2:G3"/>
    <mergeCell ref="A2:B3"/>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L5:L16"/>
    <mergeCell ref="M5:M16"/>
    <mergeCell ref="N5:N16"/>
    <mergeCell ref="I6:I16"/>
    <mergeCell ref="J6:J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204"/>
  <sheetViews>
    <sheetView zoomScale="140" zoomScaleNormal="140" zoomScalePageLayoutView="140" workbookViewId="0"/>
  </sheetViews>
  <sheetFormatPr baseColWidth="10" defaultColWidth="11.42578125" defaultRowHeight="12"/>
  <cols>
    <col min="1" max="1" width="9.85546875" style="38" customWidth="1"/>
    <col min="2" max="2" width="81.7109375" style="12" customWidth="1"/>
    <col min="3" max="16384" width="11.42578125" style="12"/>
  </cols>
  <sheetData>
    <row r="1" spans="1:2" s="40" customFormat="1" ht="39.950000000000003" customHeight="1">
      <c r="A1" s="39" t="s">
        <v>645</v>
      </c>
      <c r="B1" s="39"/>
    </row>
    <row r="2" spans="1:2" s="31" customFormat="1" ht="11.45" customHeight="1">
      <c r="A2" s="187" t="s">
        <v>141</v>
      </c>
      <c r="B2" s="189" t="s">
        <v>27</v>
      </c>
    </row>
    <row r="3" spans="1:2" s="31" customFormat="1" ht="11.45" customHeight="1">
      <c r="A3" s="188"/>
      <c r="B3" s="190"/>
    </row>
    <row r="4" spans="1:2" ht="11.1" customHeight="1">
      <c r="A4" s="32"/>
      <c r="B4" s="33"/>
    </row>
    <row r="5" spans="1:2" ht="11.1" customHeight="1">
      <c r="A5" s="34" t="s">
        <v>142</v>
      </c>
      <c r="B5" s="35" t="s">
        <v>672</v>
      </c>
    </row>
    <row r="6" spans="1:2" ht="3.95" customHeight="1">
      <c r="A6" s="36"/>
      <c r="B6" s="37"/>
    </row>
    <row r="7" spans="1:2" ht="11.1" customHeight="1">
      <c r="A7" s="34" t="s">
        <v>143</v>
      </c>
      <c r="B7" s="35" t="s">
        <v>673</v>
      </c>
    </row>
    <row r="8" spans="1:2" ht="11.1" customHeight="1">
      <c r="A8" s="36" t="s">
        <v>144</v>
      </c>
      <c r="B8" s="37" t="s">
        <v>674</v>
      </c>
    </row>
    <row r="9" spans="1:2" ht="3.95" customHeight="1">
      <c r="A9" s="36"/>
      <c r="B9" s="37"/>
    </row>
    <row r="10" spans="1:2" ht="11.1" customHeight="1">
      <c r="A10" s="34" t="s">
        <v>145</v>
      </c>
      <c r="B10" s="35" t="s">
        <v>675</v>
      </c>
    </row>
    <row r="11" spans="1:2" ht="11.1" customHeight="1">
      <c r="A11" s="36" t="s">
        <v>146</v>
      </c>
      <c r="B11" s="37" t="s">
        <v>676</v>
      </c>
    </row>
    <row r="12" spans="1:2" ht="11.1" customHeight="1">
      <c r="A12" s="36" t="s">
        <v>147</v>
      </c>
      <c r="B12" s="41" t="s">
        <v>677</v>
      </c>
    </row>
    <row r="13" spans="1:2" ht="11.1" customHeight="1">
      <c r="A13" s="36" t="s">
        <v>148</v>
      </c>
      <c r="B13" s="37" t="s">
        <v>678</v>
      </c>
    </row>
    <row r="14" spans="1:2" ht="11.1" customHeight="1">
      <c r="A14" s="36" t="s">
        <v>149</v>
      </c>
      <c r="B14" s="37" t="s">
        <v>679</v>
      </c>
    </row>
    <row r="15" spans="1:2" ht="11.1" customHeight="1">
      <c r="A15" s="36" t="s">
        <v>150</v>
      </c>
      <c r="B15" s="37" t="s">
        <v>680</v>
      </c>
    </row>
    <row r="16" spans="1:2" ht="6.95" customHeight="1">
      <c r="A16" s="36"/>
      <c r="B16" s="37"/>
    </row>
    <row r="17" spans="1:2" ht="11.1" customHeight="1">
      <c r="A17" s="34" t="s">
        <v>151</v>
      </c>
      <c r="B17" s="35" t="s">
        <v>681</v>
      </c>
    </row>
    <row r="18" spans="1:2" ht="3.95" customHeight="1">
      <c r="A18" s="36"/>
      <c r="B18" s="37"/>
    </row>
    <row r="19" spans="1:2" ht="11.1" customHeight="1">
      <c r="A19" s="34" t="s">
        <v>109</v>
      </c>
      <c r="B19" s="35" t="s">
        <v>682</v>
      </c>
    </row>
    <row r="20" spans="1:2" ht="11.1" customHeight="1">
      <c r="A20" s="36" t="s">
        <v>152</v>
      </c>
      <c r="B20" s="37" t="s">
        <v>683</v>
      </c>
    </row>
    <row r="21" spans="1:2" ht="11.1" customHeight="1">
      <c r="A21" s="36" t="s">
        <v>153</v>
      </c>
      <c r="B21" s="37" t="s">
        <v>684</v>
      </c>
    </row>
    <row r="22" spans="1:2" ht="11.1" customHeight="1">
      <c r="A22" s="36">
        <v>213</v>
      </c>
      <c r="B22" s="37" t="s">
        <v>685</v>
      </c>
    </row>
    <row r="23" spans="1:2" ht="11.1" customHeight="1">
      <c r="A23" s="36" t="s">
        <v>154</v>
      </c>
      <c r="B23" s="37" t="s">
        <v>686</v>
      </c>
    </row>
    <row r="24" spans="1:2" ht="11.1" customHeight="1">
      <c r="A24" s="36" t="s">
        <v>155</v>
      </c>
      <c r="B24" s="37" t="s">
        <v>687</v>
      </c>
    </row>
    <row r="25" spans="1:2" ht="11.1" customHeight="1">
      <c r="A25" s="36" t="s">
        <v>156</v>
      </c>
      <c r="B25" s="37" t="s">
        <v>688</v>
      </c>
    </row>
    <row r="26" spans="1:2" ht="11.1" customHeight="1">
      <c r="A26" s="36" t="s">
        <v>157</v>
      </c>
      <c r="B26" s="37" t="s">
        <v>689</v>
      </c>
    </row>
    <row r="27" spans="1:2" ht="11.1" customHeight="1">
      <c r="A27" s="36" t="s">
        <v>158</v>
      </c>
      <c r="B27" s="37" t="s">
        <v>690</v>
      </c>
    </row>
    <row r="28" spans="1:2" ht="11.1" customHeight="1">
      <c r="A28" s="36" t="s">
        <v>159</v>
      </c>
      <c r="B28" s="37" t="s">
        <v>691</v>
      </c>
    </row>
    <row r="29" spans="1:2" ht="11.1" customHeight="1">
      <c r="A29" s="36" t="s">
        <v>160</v>
      </c>
      <c r="B29" s="37" t="s">
        <v>692</v>
      </c>
    </row>
    <row r="30" spans="1:2" ht="11.1" customHeight="1">
      <c r="A30" s="36" t="s">
        <v>161</v>
      </c>
      <c r="B30" s="37" t="s">
        <v>693</v>
      </c>
    </row>
    <row r="31" spans="1:2" ht="11.1" customHeight="1">
      <c r="A31" s="36" t="s">
        <v>162</v>
      </c>
      <c r="B31" s="37" t="s">
        <v>694</v>
      </c>
    </row>
    <row r="32" spans="1:2" ht="11.1" customHeight="1">
      <c r="A32" s="36" t="s">
        <v>163</v>
      </c>
      <c r="B32" s="37" t="s">
        <v>695</v>
      </c>
    </row>
    <row r="33" spans="1:2" ht="3.95" customHeight="1">
      <c r="A33" s="36"/>
      <c r="B33" s="37"/>
    </row>
    <row r="34" spans="1:2" ht="11.1" customHeight="1">
      <c r="A34" s="34" t="s">
        <v>110</v>
      </c>
      <c r="B34" s="35" t="s">
        <v>696</v>
      </c>
    </row>
    <row r="35" spans="1:2" ht="11.1" customHeight="1">
      <c r="A35" s="36" t="s">
        <v>164</v>
      </c>
      <c r="B35" s="37" t="s">
        <v>697</v>
      </c>
    </row>
    <row r="36" spans="1:2" ht="11.1" customHeight="1">
      <c r="A36" s="36" t="s">
        <v>165</v>
      </c>
      <c r="B36" s="37" t="s">
        <v>698</v>
      </c>
    </row>
    <row r="37" spans="1:2" ht="11.1" customHeight="1">
      <c r="A37" s="36" t="s">
        <v>166</v>
      </c>
      <c r="B37" s="37" t="s">
        <v>699</v>
      </c>
    </row>
    <row r="38" spans="1:2" ht="11.1" customHeight="1">
      <c r="A38" s="36" t="s">
        <v>167</v>
      </c>
      <c r="B38" s="37" t="s">
        <v>700</v>
      </c>
    </row>
    <row r="39" spans="1:2" ht="11.1" customHeight="1">
      <c r="A39" s="36" t="s">
        <v>168</v>
      </c>
      <c r="B39" s="37" t="s">
        <v>701</v>
      </c>
    </row>
    <row r="40" spans="1:2" ht="11.1" customHeight="1">
      <c r="A40" s="36" t="s">
        <v>169</v>
      </c>
      <c r="B40" s="37" t="s">
        <v>702</v>
      </c>
    </row>
    <row r="41" spans="1:2" ht="11.1" customHeight="1">
      <c r="A41" s="36" t="s">
        <v>170</v>
      </c>
      <c r="B41" s="37" t="s">
        <v>703</v>
      </c>
    </row>
    <row r="42" spans="1:2" ht="11.1" customHeight="1">
      <c r="A42" s="36" t="s">
        <v>171</v>
      </c>
      <c r="B42" s="37" t="s">
        <v>704</v>
      </c>
    </row>
    <row r="43" spans="1:2" ht="11.1" customHeight="1">
      <c r="A43" s="36" t="s">
        <v>172</v>
      </c>
      <c r="B43" s="37" t="s">
        <v>705</v>
      </c>
    </row>
    <row r="44" spans="1:2" ht="11.1" customHeight="1">
      <c r="A44" s="36" t="s">
        <v>173</v>
      </c>
      <c r="B44" s="37" t="s">
        <v>706</v>
      </c>
    </row>
    <row r="45" spans="1:2" ht="11.1" customHeight="1">
      <c r="A45" s="36" t="s">
        <v>174</v>
      </c>
      <c r="B45" s="37" t="s">
        <v>707</v>
      </c>
    </row>
    <row r="46" spans="1:2" ht="6.95" customHeight="1">
      <c r="A46" s="36"/>
      <c r="B46" s="37"/>
    </row>
    <row r="47" spans="1:2" ht="11.1" customHeight="1">
      <c r="A47" s="34" t="s">
        <v>175</v>
      </c>
      <c r="B47" s="35" t="s">
        <v>708</v>
      </c>
    </row>
    <row r="48" spans="1:2" ht="3.95" customHeight="1">
      <c r="A48" s="36"/>
      <c r="B48" s="37"/>
    </row>
    <row r="49" spans="1:2" ht="11.1" customHeight="1">
      <c r="A49" s="34" t="s">
        <v>113</v>
      </c>
      <c r="B49" s="35" t="s">
        <v>709</v>
      </c>
    </row>
    <row r="50" spans="1:2" ht="11.1" customHeight="1">
      <c r="A50" s="36" t="s">
        <v>176</v>
      </c>
      <c r="B50" s="37" t="s">
        <v>710</v>
      </c>
    </row>
    <row r="51" spans="1:2" ht="11.1" customHeight="1">
      <c r="A51" s="36">
        <v>3111</v>
      </c>
      <c r="B51" s="37" t="s">
        <v>711</v>
      </c>
    </row>
    <row r="52" spans="1:2" ht="11.1" customHeight="1">
      <c r="A52" s="36">
        <v>3112</v>
      </c>
      <c r="B52" s="37" t="s">
        <v>712</v>
      </c>
    </row>
    <row r="53" spans="1:2" ht="11.1" customHeight="1">
      <c r="A53" s="36">
        <v>3114</v>
      </c>
      <c r="B53" s="37" t="s">
        <v>713</v>
      </c>
    </row>
    <row r="54" spans="1:2" ht="11.1" customHeight="1">
      <c r="A54" s="36">
        <v>3115</v>
      </c>
      <c r="B54" s="37" t="s">
        <v>714</v>
      </c>
    </row>
    <row r="55" spans="1:2" ht="11.1" customHeight="1">
      <c r="A55" s="36">
        <v>3116</v>
      </c>
      <c r="B55" s="37" t="s">
        <v>715</v>
      </c>
    </row>
    <row r="56" spans="1:2" ht="11.1" customHeight="1">
      <c r="A56" s="36">
        <v>3119</v>
      </c>
      <c r="B56" s="37" t="s">
        <v>716</v>
      </c>
    </row>
    <row r="57" spans="1:2" ht="11.1" customHeight="1">
      <c r="A57" s="36">
        <v>312</v>
      </c>
      <c r="B57" s="37" t="s">
        <v>717</v>
      </c>
    </row>
    <row r="58" spans="1:2" ht="11.1" customHeight="1">
      <c r="A58" s="36">
        <v>3121</v>
      </c>
      <c r="B58" s="37" t="s">
        <v>718</v>
      </c>
    </row>
    <row r="59" spans="1:2" ht="11.1" customHeight="1">
      <c r="A59" s="36">
        <v>3122</v>
      </c>
      <c r="B59" s="37" t="s">
        <v>719</v>
      </c>
    </row>
    <row r="60" spans="1:2" ht="11.1" customHeight="1">
      <c r="A60" s="36">
        <v>3123</v>
      </c>
      <c r="B60" s="37" t="s">
        <v>720</v>
      </c>
    </row>
    <row r="61" spans="1:2" ht="11.1" customHeight="1">
      <c r="A61" s="36">
        <v>3124</v>
      </c>
      <c r="B61" s="37" t="s">
        <v>721</v>
      </c>
    </row>
    <row r="62" spans="1:2" ht="11.1" customHeight="1">
      <c r="A62" s="36">
        <v>3125</v>
      </c>
      <c r="B62" s="37" t="s">
        <v>722</v>
      </c>
    </row>
    <row r="63" spans="1:2" ht="11.1" customHeight="1">
      <c r="A63" s="36" t="s">
        <v>177</v>
      </c>
      <c r="B63" s="37" t="s">
        <v>723</v>
      </c>
    </row>
    <row r="64" spans="1:2" ht="11.1" customHeight="1">
      <c r="A64" s="36">
        <v>313</v>
      </c>
      <c r="B64" s="37" t="s">
        <v>724</v>
      </c>
    </row>
    <row r="65" spans="1:2" ht="11.1" customHeight="1">
      <c r="A65" s="36">
        <v>314</v>
      </c>
      <c r="B65" s="37" t="s">
        <v>725</v>
      </c>
    </row>
    <row r="66" spans="1:2" ht="11.1" customHeight="1">
      <c r="A66" s="36">
        <v>315</v>
      </c>
      <c r="B66" s="37" t="s">
        <v>726</v>
      </c>
    </row>
    <row r="67" spans="1:2" ht="11.1" customHeight="1">
      <c r="A67" s="36">
        <v>321</v>
      </c>
      <c r="B67" s="37" t="s">
        <v>727</v>
      </c>
    </row>
    <row r="68" spans="1:2" ht="11.1" customHeight="1">
      <c r="A68" s="36">
        <v>331</v>
      </c>
      <c r="B68" s="37" t="s">
        <v>728</v>
      </c>
    </row>
    <row r="69" spans="1:2" ht="11.1" customHeight="1">
      <c r="A69" s="36">
        <v>341</v>
      </c>
      <c r="B69" s="37" t="s">
        <v>729</v>
      </c>
    </row>
    <row r="70" spans="1:2" ht="11.1" customHeight="1">
      <c r="A70" s="36">
        <v>343</v>
      </c>
      <c r="B70" s="37" t="s">
        <v>730</v>
      </c>
    </row>
    <row r="71" spans="1:2" ht="11.1" customHeight="1">
      <c r="A71" s="36">
        <v>344</v>
      </c>
      <c r="B71" s="37" t="s">
        <v>731</v>
      </c>
    </row>
    <row r="72" spans="1:2" ht="11.1" customHeight="1">
      <c r="A72" s="36" t="s">
        <v>178</v>
      </c>
      <c r="B72" s="37" t="s">
        <v>732</v>
      </c>
    </row>
    <row r="73" spans="1:2" ht="11.1" customHeight="1">
      <c r="A73" s="36">
        <v>351</v>
      </c>
      <c r="B73" s="37" t="s">
        <v>733</v>
      </c>
    </row>
    <row r="74" spans="1:2" ht="3.95" customHeight="1">
      <c r="A74" s="36"/>
      <c r="B74" s="37"/>
    </row>
    <row r="75" spans="1:2" ht="11.1" customHeight="1">
      <c r="A75" s="34">
        <v>36</v>
      </c>
      <c r="B75" s="35" t="s">
        <v>734</v>
      </c>
    </row>
    <row r="76" spans="1:2" ht="11.1" customHeight="1">
      <c r="A76" s="36">
        <v>361</v>
      </c>
      <c r="B76" s="37" t="s">
        <v>735</v>
      </c>
    </row>
    <row r="77" spans="1:2" ht="11.1" customHeight="1">
      <c r="A77" s="36">
        <v>362</v>
      </c>
      <c r="B77" s="37" t="s">
        <v>736</v>
      </c>
    </row>
    <row r="78" spans="1:2" ht="11.1" customHeight="1">
      <c r="A78" s="36">
        <v>363</v>
      </c>
      <c r="B78" s="37" t="s">
        <v>737</v>
      </c>
    </row>
    <row r="79" spans="1:2" ht="11.1" customHeight="1">
      <c r="A79" s="36">
        <v>365</v>
      </c>
      <c r="B79" s="37" t="s">
        <v>738</v>
      </c>
    </row>
    <row r="80" spans="1:2" ht="11.1" customHeight="1">
      <c r="A80" s="36">
        <v>366</v>
      </c>
      <c r="B80" s="37" t="s">
        <v>739</v>
      </c>
    </row>
    <row r="81" spans="1:2" ht="11.1" customHeight="1">
      <c r="A81" s="36">
        <v>367</v>
      </c>
      <c r="B81" s="37" t="s">
        <v>740</v>
      </c>
    </row>
    <row r="82" spans="1:2" ht="6.95" customHeight="1">
      <c r="A82" s="36"/>
      <c r="B82" s="37"/>
    </row>
    <row r="83" spans="1:2" ht="11.1" customHeight="1">
      <c r="A83" s="34" t="s">
        <v>179</v>
      </c>
      <c r="B83" s="35" t="s">
        <v>741</v>
      </c>
    </row>
    <row r="84" spans="1:2" ht="3.95" customHeight="1">
      <c r="A84" s="36"/>
      <c r="B84" s="37"/>
    </row>
    <row r="85" spans="1:2" ht="11.1" customHeight="1">
      <c r="A85" s="34" t="s">
        <v>180</v>
      </c>
      <c r="B85" s="35" t="s">
        <v>742</v>
      </c>
    </row>
    <row r="86" spans="1:2" ht="11.1" customHeight="1">
      <c r="A86" s="36" t="s">
        <v>181</v>
      </c>
      <c r="B86" s="37" t="s">
        <v>743</v>
      </c>
    </row>
    <row r="87" spans="1:2" ht="11.1" customHeight="1">
      <c r="A87" s="36" t="s">
        <v>182</v>
      </c>
      <c r="B87" s="37" t="s">
        <v>744</v>
      </c>
    </row>
    <row r="88" spans="1:2" ht="11.1" customHeight="1">
      <c r="A88" s="36" t="s">
        <v>183</v>
      </c>
      <c r="B88" s="37" t="s">
        <v>745</v>
      </c>
    </row>
    <row r="89" spans="1:2" ht="11.1" customHeight="1">
      <c r="A89" s="36" t="s">
        <v>184</v>
      </c>
      <c r="B89" s="37" t="s">
        <v>746</v>
      </c>
    </row>
    <row r="90" spans="1:2" ht="3.95" customHeight="1">
      <c r="A90" s="36"/>
      <c r="B90" s="37"/>
    </row>
    <row r="91" spans="1:2" ht="11.1" customHeight="1">
      <c r="A91" s="34" t="s">
        <v>185</v>
      </c>
      <c r="B91" s="35" t="s">
        <v>747</v>
      </c>
    </row>
    <row r="92" spans="1:2" ht="11.1" customHeight="1">
      <c r="A92" s="36" t="s">
        <v>186</v>
      </c>
      <c r="B92" s="37" t="s">
        <v>748</v>
      </c>
    </row>
    <row r="93" spans="1:2" ht="11.1" customHeight="1">
      <c r="A93" s="36" t="s">
        <v>187</v>
      </c>
      <c r="B93" s="37" t="s">
        <v>749</v>
      </c>
    </row>
    <row r="94" spans="1:2" ht="6.95" customHeight="1">
      <c r="A94" s="36"/>
      <c r="B94" s="37"/>
    </row>
    <row r="95" spans="1:2" ht="11.1" customHeight="1">
      <c r="A95" s="34" t="s">
        <v>188</v>
      </c>
      <c r="B95" s="35" t="s">
        <v>750</v>
      </c>
    </row>
    <row r="96" spans="1:2" ht="3.95" customHeight="1">
      <c r="A96" s="36"/>
      <c r="B96" s="37"/>
    </row>
    <row r="97" spans="1:2" ht="11.1" customHeight="1">
      <c r="A97" s="34" t="s">
        <v>189</v>
      </c>
      <c r="B97" s="35" t="s">
        <v>751</v>
      </c>
    </row>
    <row r="98" spans="1:2" ht="11.1" customHeight="1">
      <c r="A98" s="36">
        <v>511</v>
      </c>
      <c r="B98" s="37" t="s">
        <v>752</v>
      </c>
    </row>
    <row r="99" spans="1:2" ht="3.95" customHeight="1">
      <c r="A99" s="36"/>
      <c r="B99" s="37"/>
    </row>
    <row r="100" spans="1:2" ht="11.1" customHeight="1">
      <c r="A100" s="34" t="s">
        <v>190</v>
      </c>
      <c r="B100" s="35" t="s">
        <v>753</v>
      </c>
    </row>
    <row r="101" spans="1:2" ht="11.1" customHeight="1">
      <c r="A101" s="36">
        <v>521</v>
      </c>
      <c r="B101" s="37" t="s">
        <v>754</v>
      </c>
    </row>
    <row r="102" spans="1:2" ht="11.1" customHeight="1">
      <c r="A102" s="36">
        <v>522</v>
      </c>
      <c r="B102" s="37" t="s">
        <v>755</v>
      </c>
    </row>
    <row r="103" spans="1:2" ht="11.1" customHeight="1">
      <c r="A103" s="36">
        <v>523</v>
      </c>
      <c r="B103" s="37" t="s">
        <v>756</v>
      </c>
    </row>
    <row r="104" spans="1:2" ht="3.95" customHeight="1">
      <c r="A104" s="36"/>
      <c r="B104" s="37"/>
    </row>
    <row r="105" spans="1:2" ht="11.1" customHeight="1">
      <c r="A105" s="34">
        <v>53</v>
      </c>
      <c r="B105" s="35" t="s">
        <v>757</v>
      </c>
    </row>
    <row r="106" spans="1:2" ht="11.1" customHeight="1">
      <c r="A106" s="36">
        <v>531</v>
      </c>
      <c r="B106" s="37" t="s">
        <v>758</v>
      </c>
    </row>
    <row r="107" spans="1:2" ht="11.1" customHeight="1">
      <c r="A107" s="36">
        <v>532</v>
      </c>
      <c r="B107" s="37" t="s">
        <v>759</v>
      </c>
    </row>
    <row r="108" spans="1:2" ht="11.1" customHeight="1">
      <c r="A108" s="36">
        <v>533</v>
      </c>
      <c r="B108" s="37" t="s">
        <v>760</v>
      </c>
    </row>
    <row r="109" spans="1:2" ht="11.1" customHeight="1">
      <c r="A109" s="36">
        <v>534</v>
      </c>
      <c r="B109" s="37" t="s">
        <v>761</v>
      </c>
    </row>
    <row r="110" spans="1:2" ht="11.1" customHeight="1">
      <c r="A110" s="36">
        <v>535</v>
      </c>
      <c r="B110" s="37" t="s">
        <v>762</v>
      </c>
    </row>
    <row r="111" spans="1:2" ht="11.1" customHeight="1">
      <c r="A111" s="36">
        <v>537</v>
      </c>
      <c r="B111" s="37" t="s">
        <v>763</v>
      </c>
    </row>
    <row r="112" spans="1:2" ht="11.1" customHeight="1">
      <c r="A112" s="36">
        <v>538</v>
      </c>
      <c r="B112" s="37" t="s">
        <v>764</v>
      </c>
    </row>
    <row r="113" spans="1:2" ht="3.95" customHeight="1">
      <c r="A113" s="36"/>
      <c r="B113" s="37"/>
    </row>
    <row r="114" spans="1:2" ht="11.1" customHeight="1">
      <c r="A114" s="34">
        <v>54</v>
      </c>
      <c r="B114" s="35" t="s">
        <v>765</v>
      </c>
    </row>
    <row r="115" spans="1:2" ht="11.1" customHeight="1">
      <c r="A115" s="36">
        <v>541</v>
      </c>
      <c r="B115" s="37" t="s">
        <v>766</v>
      </c>
    </row>
    <row r="116" spans="1:2" ht="11.1" customHeight="1">
      <c r="A116" s="36">
        <v>542</v>
      </c>
      <c r="B116" s="37" t="s">
        <v>767</v>
      </c>
    </row>
    <row r="117" spans="1:2" ht="11.1" customHeight="1">
      <c r="A117" s="36">
        <v>543</v>
      </c>
      <c r="B117" s="37" t="s">
        <v>768</v>
      </c>
    </row>
    <row r="118" spans="1:2" ht="11.1" customHeight="1">
      <c r="A118" s="36">
        <v>544</v>
      </c>
      <c r="B118" s="37" t="s">
        <v>769</v>
      </c>
    </row>
    <row r="119" spans="1:2" ht="11.1" customHeight="1">
      <c r="A119" s="36">
        <v>545</v>
      </c>
      <c r="B119" s="37" t="s">
        <v>770</v>
      </c>
    </row>
    <row r="120" spans="1:2" ht="11.1" customHeight="1">
      <c r="A120" s="36">
        <v>546</v>
      </c>
      <c r="B120" s="37" t="s">
        <v>771</v>
      </c>
    </row>
    <row r="121" spans="1:2" ht="11.1" customHeight="1">
      <c r="A121" s="36">
        <v>547</v>
      </c>
      <c r="B121" s="37" t="s">
        <v>772</v>
      </c>
    </row>
    <row r="122" spans="1:2" ht="11.1" customHeight="1">
      <c r="A122" s="36" t="s">
        <v>191</v>
      </c>
      <c r="B122" s="37" t="s">
        <v>773</v>
      </c>
    </row>
    <row r="123" spans="1:2" ht="3.95" customHeight="1">
      <c r="A123" s="36"/>
      <c r="B123" s="37"/>
    </row>
    <row r="124" spans="1:2" ht="11.1" customHeight="1">
      <c r="A124" s="34" t="s">
        <v>192</v>
      </c>
      <c r="B124" s="35" t="s">
        <v>774</v>
      </c>
    </row>
    <row r="125" spans="1:2" ht="11.1" customHeight="1">
      <c r="A125" s="36" t="s">
        <v>193</v>
      </c>
      <c r="B125" s="37" t="s">
        <v>775</v>
      </c>
    </row>
    <row r="126" spans="1:2" ht="11.1" customHeight="1">
      <c r="A126" s="36" t="s">
        <v>194</v>
      </c>
      <c r="B126" s="37" t="s">
        <v>776</v>
      </c>
    </row>
    <row r="127" spans="1:2" ht="11.1" customHeight="1">
      <c r="A127" s="36" t="s">
        <v>195</v>
      </c>
      <c r="B127" s="37" t="s">
        <v>777</v>
      </c>
    </row>
    <row r="128" spans="1:2" ht="11.1" customHeight="1">
      <c r="A128" s="36" t="s">
        <v>196</v>
      </c>
      <c r="B128" s="37" t="s">
        <v>778</v>
      </c>
    </row>
    <row r="129" spans="1:2" ht="11.1" customHeight="1">
      <c r="A129" s="36" t="s">
        <v>197</v>
      </c>
      <c r="B129" s="37" t="s">
        <v>779</v>
      </c>
    </row>
    <row r="130" spans="1:2" ht="3.95" customHeight="1">
      <c r="A130" s="36"/>
      <c r="B130" s="37"/>
    </row>
    <row r="131" spans="1:2" ht="11.1" customHeight="1">
      <c r="A131" s="34" t="s">
        <v>198</v>
      </c>
      <c r="B131" s="35" t="s">
        <v>780</v>
      </c>
    </row>
    <row r="132" spans="1:2" ht="11.1" customHeight="1">
      <c r="A132" s="36" t="s">
        <v>199</v>
      </c>
      <c r="B132" s="37" t="s">
        <v>781</v>
      </c>
    </row>
    <row r="133" spans="1:2" ht="3.95" customHeight="1">
      <c r="A133" s="36"/>
      <c r="B133" s="37"/>
    </row>
    <row r="134" spans="1:2" ht="11.1" customHeight="1">
      <c r="A134" s="34" t="s">
        <v>200</v>
      </c>
      <c r="B134" s="35" t="s">
        <v>782</v>
      </c>
    </row>
    <row r="135" spans="1:2" ht="11.1" customHeight="1">
      <c r="A135" s="36" t="s">
        <v>201</v>
      </c>
      <c r="B135" s="37" t="s">
        <v>783</v>
      </c>
    </row>
    <row r="136" spans="1:2" ht="11.1" customHeight="1">
      <c r="A136" s="36" t="s">
        <v>202</v>
      </c>
      <c r="B136" s="37" t="s">
        <v>784</v>
      </c>
    </row>
    <row r="137" spans="1:2" ht="11.1" customHeight="1">
      <c r="A137" s="36" t="s">
        <v>203</v>
      </c>
      <c r="B137" s="37" t="s">
        <v>785</v>
      </c>
    </row>
    <row r="138" spans="1:2" ht="6.95" customHeight="1">
      <c r="A138" s="36"/>
      <c r="B138" s="37"/>
    </row>
    <row r="139" spans="1:2" ht="11.1" customHeight="1">
      <c r="A139" s="34">
        <v>6</v>
      </c>
      <c r="B139" s="35" t="s">
        <v>786</v>
      </c>
    </row>
    <row r="140" spans="1:2" ht="3.95" customHeight="1">
      <c r="A140" s="36"/>
      <c r="B140" s="37"/>
    </row>
    <row r="141" spans="1:2" ht="11.1" customHeight="1">
      <c r="A141" s="34">
        <v>61</v>
      </c>
      <c r="B141" s="35" t="s">
        <v>787</v>
      </c>
    </row>
    <row r="142" spans="1:2" ht="11.1" customHeight="1">
      <c r="A142" s="36">
        <v>611</v>
      </c>
      <c r="B142" s="37" t="s">
        <v>788</v>
      </c>
    </row>
    <row r="143" spans="1:2" ht="11.1" customHeight="1">
      <c r="A143" s="36">
        <v>612</v>
      </c>
      <c r="B143" s="37" t="s">
        <v>789</v>
      </c>
    </row>
    <row r="144" spans="1:2" ht="11.1" customHeight="1">
      <c r="A144" s="36">
        <v>613</v>
      </c>
      <c r="B144" s="37" t="s">
        <v>790</v>
      </c>
    </row>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sheetData>
  <mergeCells count="2">
    <mergeCell ref="A2:A3"/>
    <mergeCell ref="B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505"/>
  <sheetViews>
    <sheetView zoomScale="140" zoomScaleNormal="140" workbookViewId="0">
      <selection activeCell="B1" sqref="B1"/>
    </sheetView>
  </sheetViews>
  <sheetFormatPr baseColWidth="10" defaultColWidth="11.42578125" defaultRowHeight="12"/>
  <cols>
    <col min="1" max="1" width="7.5703125" style="12" customWidth="1"/>
    <col min="2" max="2" width="84.5703125" style="12" customWidth="1"/>
    <col min="3" max="16384" width="11.42578125" style="12"/>
  </cols>
  <sheetData>
    <row r="1" spans="1:2" s="17" customFormat="1" ht="39.950000000000003" customHeight="1">
      <c r="A1" s="52" t="s">
        <v>646</v>
      </c>
    </row>
    <row r="2" spans="1:2" s="10" customFormat="1" ht="11.45" customHeight="1">
      <c r="A2" s="191" t="s">
        <v>141</v>
      </c>
      <c r="B2" s="193" t="s">
        <v>27</v>
      </c>
    </row>
    <row r="3" spans="1:2" ht="11.45" customHeight="1">
      <c r="A3" s="192"/>
      <c r="B3" s="194"/>
    </row>
    <row r="4" spans="1:2" ht="11.45" customHeight="1">
      <c r="A4" s="42"/>
      <c r="B4" s="43"/>
    </row>
    <row r="5" spans="1:2" s="31" customFormat="1" ht="11.45" customHeight="1">
      <c r="A5" s="44" t="s">
        <v>204</v>
      </c>
      <c r="B5" s="45" t="s">
        <v>791</v>
      </c>
    </row>
    <row r="6" spans="1:2" s="31" customFormat="1" ht="5.0999999999999996" customHeight="1">
      <c r="A6" s="44"/>
      <c r="B6" s="45"/>
    </row>
    <row r="7" spans="1:2" s="31" customFormat="1" ht="11.45" customHeight="1">
      <c r="A7" s="44" t="s">
        <v>205</v>
      </c>
      <c r="B7" s="45" t="s">
        <v>792</v>
      </c>
    </row>
    <row r="8" spans="1:2" ht="11.25" customHeight="1">
      <c r="A8" s="46" t="s">
        <v>206</v>
      </c>
      <c r="B8" s="47" t="s">
        <v>793</v>
      </c>
    </row>
    <row r="9" spans="1:2" ht="11.25" customHeight="1">
      <c r="A9" s="46" t="s">
        <v>207</v>
      </c>
      <c r="B9" s="47" t="s">
        <v>794</v>
      </c>
    </row>
    <row r="10" spans="1:2" ht="11.25" customHeight="1">
      <c r="A10" s="46" t="s">
        <v>208</v>
      </c>
      <c r="B10" s="47" t="s">
        <v>795</v>
      </c>
    </row>
    <row r="11" spans="1:2" ht="11.25" customHeight="1">
      <c r="A11" s="46" t="s">
        <v>209</v>
      </c>
      <c r="B11" s="47" t="s">
        <v>796</v>
      </c>
    </row>
    <row r="12" spans="1:2" ht="11.25" customHeight="1">
      <c r="A12" s="46" t="s">
        <v>210</v>
      </c>
      <c r="B12" s="47" t="s">
        <v>797</v>
      </c>
    </row>
    <row r="13" spans="1:2" ht="11.25" customHeight="1">
      <c r="A13" s="46" t="s">
        <v>211</v>
      </c>
      <c r="B13" s="47" t="s">
        <v>798</v>
      </c>
    </row>
    <row r="14" spans="1:2" ht="11.25" customHeight="1">
      <c r="A14" s="46" t="s">
        <v>212</v>
      </c>
      <c r="B14" s="47" t="s">
        <v>799</v>
      </c>
    </row>
    <row r="15" spans="1:2" ht="11.25" customHeight="1">
      <c r="A15" s="46" t="s">
        <v>213</v>
      </c>
      <c r="B15" s="47" t="s">
        <v>800</v>
      </c>
    </row>
    <row r="16" spans="1:2" ht="11.25" customHeight="1">
      <c r="A16" s="46" t="s">
        <v>214</v>
      </c>
      <c r="B16" s="47" t="s">
        <v>801</v>
      </c>
    </row>
    <row r="17" spans="1:2" ht="11.25" customHeight="1">
      <c r="A17" s="46" t="s">
        <v>215</v>
      </c>
      <c r="B17" s="47" t="s">
        <v>802</v>
      </c>
    </row>
    <row r="18" spans="1:2" ht="11.25" customHeight="1">
      <c r="A18" s="46" t="s">
        <v>216</v>
      </c>
      <c r="B18" s="47" t="s">
        <v>803</v>
      </c>
    </row>
    <row r="19" spans="1:2" ht="11.25" customHeight="1">
      <c r="A19" s="46" t="s">
        <v>217</v>
      </c>
      <c r="B19" s="47" t="s">
        <v>804</v>
      </c>
    </row>
    <row r="20" spans="1:2" ht="11.25" customHeight="1">
      <c r="A20" s="46" t="s">
        <v>218</v>
      </c>
      <c r="B20" s="47" t="s">
        <v>805</v>
      </c>
    </row>
    <row r="21" spans="1:2" ht="11.25" customHeight="1">
      <c r="A21" s="46" t="s">
        <v>219</v>
      </c>
      <c r="B21" s="47" t="s">
        <v>806</v>
      </c>
    </row>
    <row r="22" spans="1:2" ht="11.25" customHeight="1">
      <c r="A22" s="46" t="s">
        <v>220</v>
      </c>
      <c r="B22" s="47" t="s">
        <v>807</v>
      </c>
    </row>
    <row r="23" spans="1:2" ht="11.25" customHeight="1">
      <c r="A23" s="46" t="s">
        <v>221</v>
      </c>
      <c r="B23" s="47" t="s">
        <v>808</v>
      </c>
    </row>
    <row r="24" spans="1:2" ht="11.25" customHeight="1">
      <c r="A24" s="46" t="s">
        <v>222</v>
      </c>
      <c r="B24" s="47" t="s">
        <v>809</v>
      </c>
    </row>
    <row r="25" spans="1:2" ht="11.25" customHeight="1">
      <c r="A25" s="46" t="s">
        <v>223</v>
      </c>
      <c r="B25" s="47" t="s">
        <v>810</v>
      </c>
    </row>
    <row r="26" spans="1:2" ht="11.25" customHeight="1">
      <c r="A26" s="46" t="s">
        <v>224</v>
      </c>
      <c r="B26" s="47" t="s">
        <v>811</v>
      </c>
    </row>
    <row r="27" spans="1:2" ht="11.25" customHeight="1">
      <c r="A27" s="46" t="s">
        <v>225</v>
      </c>
      <c r="B27" s="47" t="s">
        <v>812</v>
      </c>
    </row>
    <row r="28" spans="1:2" ht="11.25" customHeight="1">
      <c r="A28" s="46" t="s">
        <v>226</v>
      </c>
      <c r="B28" s="49" t="s">
        <v>853</v>
      </c>
    </row>
    <row r="29" spans="1:2" ht="11.25" customHeight="1">
      <c r="A29" s="48" t="s">
        <v>227</v>
      </c>
      <c r="B29" s="47" t="s">
        <v>813</v>
      </c>
    </row>
    <row r="30" spans="1:2" ht="5.0999999999999996" customHeight="1">
      <c r="A30" s="48"/>
      <c r="B30" s="49"/>
    </row>
    <row r="31" spans="1:2" s="31" customFormat="1" ht="11.45" customHeight="1">
      <c r="A31" s="44" t="s">
        <v>228</v>
      </c>
      <c r="B31" s="45" t="s">
        <v>814</v>
      </c>
    </row>
    <row r="32" spans="1:2" ht="11.25" customHeight="1">
      <c r="A32" s="46" t="s">
        <v>229</v>
      </c>
      <c r="B32" s="47" t="s">
        <v>815</v>
      </c>
    </row>
    <row r="33" spans="1:2" ht="11.25" customHeight="1">
      <c r="A33" s="46" t="s">
        <v>230</v>
      </c>
      <c r="B33" s="47" t="s">
        <v>816</v>
      </c>
    </row>
    <row r="34" spans="1:2" ht="11.25" customHeight="1">
      <c r="A34" s="46" t="s">
        <v>231</v>
      </c>
      <c r="B34" s="47" t="s">
        <v>817</v>
      </c>
    </row>
    <row r="35" spans="1:2" ht="11.25" customHeight="1">
      <c r="A35" s="46" t="s">
        <v>232</v>
      </c>
      <c r="B35" s="47" t="s">
        <v>818</v>
      </c>
    </row>
    <row r="36" spans="1:2" ht="11.25" customHeight="1">
      <c r="A36" s="46" t="s">
        <v>233</v>
      </c>
      <c r="B36" s="47" t="s">
        <v>819</v>
      </c>
    </row>
    <row r="37" spans="1:2" ht="11.25" customHeight="1">
      <c r="A37" s="46" t="s">
        <v>234</v>
      </c>
      <c r="B37" s="47" t="s">
        <v>820</v>
      </c>
    </row>
    <row r="38" spans="1:2" ht="11.25" customHeight="1">
      <c r="A38" s="46" t="s">
        <v>235</v>
      </c>
      <c r="B38" s="47" t="s">
        <v>821</v>
      </c>
    </row>
    <row r="39" spans="1:2" ht="11.25" customHeight="1">
      <c r="A39" s="46" t="s">
        <v>236</v>
      </c>
      <c r="B39" s="47" t="s">
        <v>822</v>
      </c>
    </row>
    <row r="40" spans="1:2" ht="11.25" customHeight="1">
      <c r="A40" s="46" t="s">
        <v>237</v>
      </c>
      <c r="B40" s="47" t="s">
        <v>823</v>
      </c>
    </row>
    <row r="41" spans="1:2" ht="11.25" customHeight="1">
      <c r="A41" s="46" t="s">
        <v>238</v>
      </c>
      <c r="B41" s="47" t="s">
        <v>820</v>
      </c>
    </row>
    <row r="42" spans="1:2" ht="11.25" customHeight="1">
      <c r="A42" s="46" t="s">
        <v>239</v>
      </c>
      <c r="B42" s="47" t="s">
        <v>821</v>
      </c>
    </row>
    <row r="43" spans="1:2" ht="11.25" customHeight="1">
      <c r="A43" s="46" t="s">
        <v>240</v>
      </c>
      <c r="B43" s="47" t="s">
        <v>822</v>
      </c>
    </row>
    <row r="44" spans="1:2" ht="11.25" customHeight="1">
      <c r="A44" s="46" t="s">
        <v>241</v>
      </c>
      <c r="B44" s="47" t="s">
        <v>824</v>
      </c>
    </row>
    <row r="45" spans="1:2" ht="11.25" customHeight="1">
      <c r="A45" s="46" t="s">
        <v>242</v>
      </c>
      <c r="B45" s="47" t="s">
        <v>825</v>
      </c>
    </row>
    <row r="46" spans="1:2" ht="11.25" customHeight="1">
      <c r="A46" s="46" t="s">
        <v>243</v>
      </c>
      <c r="B46" s="47" t="s">
        <v>826</v>
      </c>
    </row>
    <row r="47" spans="1:2" ht="11.25" customHeight="1">
      <c r="A47" s="46" t="s">
        <v>244</v>
      </c>
      <c r="B47" s="47" t="s">
        <v>827</v>
      </c>
    </row>
    <row r="48" spans="1:2" ht="11.25" customHeight="1">
      <c r="A48" s="46" t="s">
        <v>245</v>
      </c>
      <c r="B48" s="47" t="s">
        <v>828</v>
      </c>
    </row>
    <row r="49" spans="1:2" ht="11.25" customHeight="1">
      <c r="A49" s="46" t="s">
        <v>246</v>
      </c>
      <c r="B49" s="47" t="s">
        <v>829</v>
      </c>
    </row>
    <row r="50" spans="1:2" ht="11.25" customHeight="1">
      <c r="A50" s="46" t="s">
        <v>247</v>
      </c>
      <c r="B50" s="47" t="s">
        <v>830</v>
      </c>
    </row>
    <row r="51" spans="1:2" ht="11.25" customHeight="1">
      <c r="A51" s="46" t="s">
        <v>248</v>
      </c>
      <c r="B51" s="47" t="s">
        <v>831</v>
      </c>
    </row>
    <row r="52" spans="1:2" ht="11.25" customHeight="1">
      <c r="A52" s="46" t="s">
        <v>249</v>
      </c>
      <c r="B52" s="47" t="s">
        <v>832</v>
      </c>
    </row>
    <row r="53" spans="1:2" ht="5.0999999999999996" customHeight="1">
      <c r="A53" s="46"/>
      <c r="B53" s="47"/>
    </row>
    <row r="54" spans="1:2" s="31" customFormat="1" ht="11.45" customHeight="1">
      <c r="A54" s="44" t="s">
        <v>250</v>
      </c>
      <c r="B54" s="45" t="s">
        <v>833</v>
      </c>
    </row>
    <row r="55" spans="1:2" ht="11.25" customHeight="1">
      <c r="A55" s="46" t="s">
        <v>251</v>
      </c>
      <c r="B55" s="47" t="s">
        <v>979</v>
      </c>
    </row>
    <row r="56" spans="1:2" ht="11.25" customHeight="1">
      <c r="A56" s="46" t="s">
        <v>252</v>
      </c>
      <c r="B56" s="47" t="s">
        <v>834</v>
      </c>
    </row>
    <row r="57" spans="1:2" ht="11.25" customHeight="1">
      <c r="A57" s="46" t="s">
        <v>253</v>
      </c>
      <c r="B57" s="49" t="s">
        <v>835</v>
      </c>
    </row>
    <row r="58" spans="1:2" ht="11.25" customHeight="1">
      <c r="A58" s="46" t="s">
        <v>254</v>
      </c>
      <c r="B58" s="47" t="s">
        <v>836</v>
      </c>
    </row>
    <row r="59" spans="1:2" ht="11.25" customHeight="1">
      <c r="A59" s="46" t="s">
        <v>255</v>
      </c>
      <c r="B59" s="47" t="s">
        <v>837</v>
      </c>
    </row>
    <row r="60" spans="1:2" ht="11.25" customHeight="1">
      <c r="A60" s="46" t="s">
        <v>256</v>
      </c>
      <c r="B60" s="47" t="s">
        <v>838</v>
      </c>
    </row>
    <row r="61" spans="1:2" ht="11.25" customHeight="1">
      <c r="A61" s="46" t="s">
        <v>257</v>
      </c>
      <c r="B61" s="47" t="s">
        <v>839</v>
      </c>
    </row>
    <row r="62" spans="1:2" ht="11.25" customHeight="1">
      <c r="A62" s="46" t="s">
        <v>258</v>
      </c>
      <c r="B62" s="47" t="s">
        <v>840</v>
      </c>
    </row>
    <row r="63" spans="1:2" ht="11.25" customHeight="1">
      <c r="A63" s="46" t="s">
        <v>259</v>
      </c>
      <c r="B63" s="47" t="s">
        <v>835</v>
      </c>
    </row>
    <row r="64" spans="1:2" ht="11.25" customHeight="1">
      <c r="A64" s="46" t="s">
        <v>260</v>
      </c>
      <c r="B64" s="47" t="s">
        <v>836</v>
      </c>
    </row>
    <row r="65" spans="1:2" ht="11.25" customHeight="1">
      <c r="A65" s="46" t="s">
        <v>261</v>
      </c>
      <c r="B65" s="47" t="s">
        <v>837</v>
      </c>
    </row>
    <row r="66" spans="1:2" ht="11.25" customHeight="1">
      <c r="A66" s="46" t="s">
        <v>262</v>
      </c>
      <c r="B66" s="47" t="s">
        <v>838</v>
      </c>
    </row>
    <row r="67" spans="1:2" ht="11.25" customHeight="1">
      <c r="A67" s="46" t="s">
        <v>263</v>
      </c>
      <c r="B67" s="47" t="s">
        <v>841</v>
      </c>
    </row>
    <row r="68" spans="1:2" ht="11.25" customHeight="1">
      <c r="A68" s="46" t="s">
        <v>264</v>
      </c>
      <c r="B68" s="47" t="s">
        <v>820</v>
      </c>
    </row>
    <row r="69" spans="1:2" ht="11.25" customHeight="1">
      <c r="A69" s="46" t="s">
        <v>265</v>
      </c>
      <c r="B69" s="47" t="s">
        <v>821</v>
      </c>
    </row>
    <row r="70" spans="1:2" ht="11.25" customHeight="1">
      <c r="A70" s="46" t="s">
        <v>266</v>
      </c>
      <c r="B70" s="47" t="s">
        <v>822</v>
      </c>
    </row>
    <row r="71" spans="1:2" ht="11.25" customHeight="1">
      <c r="A71" s="46" t="s">
        <v>267</v>
      </c>
      <c r="B71" s="47" t="s">
        <v>824</v>
      </c>
    </row>
    <row r="72" spans="1:2" ht="11.25" customHeight="1">
      <c r="A72" s="46" t="s">
        <v>268</v>
      </c>
      <c r="B72" s="47" t="s">
        <v>825</v>
      </c>
    </row>
    <row r="73" spans="1:2" ht="11.25" customHeight="1">
      <c r="A73" s="46" t="s">
        <v>269</v>
      </c>
      <c r="B73" s="47" t="s">
        <v>826</v>
      </c>
    </row>
    <row r="74" spans="1:2" ht="11.25" customHeight="1">
      <c r="A74" s="46" t="s">
        <v>270</v>
      </c>
      <c r="B74" s="47" t="s">
        <v>827</v>
      </c>
    </row>
    <row r="75" spans="1:2" ht="11.25" customHeight="1">
      <c r="A75" s="46" t="s">
        <v>271</v>
      </c>
      <c r="B75" s="47" t="s">
        <v>828</v>
      </c>
    </row>
    <row r="76" spans="1:2" ht="11.25" customHeight="1">
      <c r="A76" s="46" t="s">
        <v>272</v>
      </c>
      <c r="B76" s="47" t="s">
        <v>829</v>
      </c>
    </row>
    <row r="77" spans="1:2" ht="11.25" customHeight="1">
      <c r="A77" s="46" t="s">
        <v>273</v>
      </c>
      <c r="B77" s="47" t="s">
        <v>842</v>
      </c>
    </row>
    <row r="78" spans="1:2" ht="5.0999999999999996" customHeight="1">
      <c r="A78" s="46"/>
      <c r="B78" s="47"/>
    </row>
    <row r="79" spans="1:2" s="31" customFormat="1" ht="11.45" customHeight="1">
      <c r="A79" s="44" t="s">
        <v>274</v>
      </c>
      <c r="B79" s="45" t="s">
        <v>843</v>
      </c>
    </row>
    <row r="80" spans="1:2" ht="11.25" customHeight="1">
      <c r="A80" s="46" t="s">
        <v>275</v>
      </c>
      <c r="B80" s="47" t="s">
        <v>844</v>
      </c>
    </row>
    <row r="81" spans="1:2" ht="11.25" customHeight="1">
      <c r="A81" s="46" t="s">
        <v>276</v>
      </c>
      <c r="B81" s="47" t="s">
        <v>845</v>
      </c>
    </row>
    <row r="82" spans="1:2" ht="11.25" customHeight="1">
      <c r="A82" s="46" t="s">
        <v>277</v>
      </c>
      <c r="B82" s="47" t="s">
        <v>846</v>
      </c>
    </row>
    <row r="83" spans="1:2" ht="5.0999999999999996" customHeight="1">
      <c r="A83" s="46"/>
      <c r="B83" s="47"/>
    </row>
    <row r="84" spans="1:2" s="31" customFormat="1" ht="11.45" customHeight="1">
      <c r="A84" s="44" t="s">
        <v>278</v>
      </c>
      <c r="B84" s="45" t="s">
        <v>847</v>
      </c>
    </row>
    <row r="85" spans="1:2" ht="11.25" customHeight="1">
      <c r="A85" s="46" t="s">
        <v>279</v>
      </c>
      <c r="B85" s="47" t="s">
        <v>848</v>
      </c>
    </row>
    <row r="86" spans="1:2" ht="11.25" customHeight="1">
      <c r="A86" s="46" t="s">
        <v>280</v>
      </c>
      <c r="B86" s="47" t="s">
        <v>849</v>
      </c>
    </row>
    <row r="87" spans="1:2" ht="11.25" customHeight="1">
      <c r="A87" s="46" t="s">
        <v>281</v>
      </c>
      <c r="B87" s="47" t="s">
        <v>850</v>
      </c>
    </row>
    <row r="88" spans="1:2" ht="11.25" customHeight="1">
      <c r="A88" s="46" t="s">
        <v>282</v>
      </c>
      <c r="B88" s="47" t="s">
        <v>851</v>
      </c>
    </row>
    <row r="89" spans="1:2" ht="11.25" customHeight="1">
      <c r="A89" s="46" t="s">
        <v>283</v>
      </c>
      <c r="B89" s="47" t="s">
        <v>820</v>
      </c>
    </row>
    <row r="90" spans="1:2" ht="11.25" customHeight="1">
      <c r="A90" s="46" t="s">
        <v>284</v>
      </c>
      <c r="B90" s="47" t="s">
        <v>821</v>
      </c>
    </row>
    <row r="91" spans="1:2" ht="11.25" customHeight="1">
      <c r="A91" s="46" t="s">
        <v>285</v>
      </c>
      <c r="B91" s="47" t="s">
        <v>822</v>
      </c>
    </row>
    <row r="92" spans="1:2" ht="11.25" customHeight="1">
      <c r="A92" s="46" t="s">
        <v>286</v>
      </c>
      <c r="B92" s="47" t="s">
        <v>824</v>
      </c>
    </row>
    <row r="93" spans="1:2" ht="11.25" customHeight="1">
      <c r="A93" s="46" t="s">
        <v>287</v>
      </c>
      <c r="B93" s="47" t="s">
        <v>825</v>
      </c>
    </row>
    <row r="94" spans="1:2" ht="11.25" customHeight="1">
      <c r="A94" s="46" t="s">
        <v>288</v>
      </c>
      <c r="B94" s="47" t="s">
        <v>826</v>
      </c>
    </row>
    <row r="95" spans="1:2" ht="11.25" customHeight="1">
      <c r="A95" s="46" t="s">
        <v>289</v>
      </c>
      <c r="B95" s="47" t="s">
        <v>827</v>
      </c>
    </row>
    <row r="96" spans="1:2" ht="11.25" customHeight="1">
      <c r="A96" s="46" t="s">
        <v>290</v>
      </c>
      <c r="B96" s="47" t="s">
        <v>828</v>
      </c>
    </row>
    <row r="97" spans="1:2" ht="11.25" customHeight="1">
      <c r="A97" s="46" t="s">
        <v>291</v>
      </c>
      <c r="B97" s="47" t="s">
        <v>829</v>
      </c>
    </row>
    <row r="98" spans="1:2" ht="5.0999999999999996" customHeight="1">
      <c r="A98" s="46"/>
      <c r="B98" s="47"/>
    </row>
    <row r="99" spans="1:2" s="31" customFormat="1" ht="11.45" customHeight="1">
      <c r="A99" s="44" t="s">
        <v>292</v>
      </c>
      <c r="B99" s="53" t="s">
        <v>852</v>
      </c>
    </row>
    <row r="100" spans="1:2" ht="11.25" customHeight="1">
      <c r="A100" s="46" t="s">
        <v>293</v>
      </c>
      <c r="B100" s="47" t="s">
        <v>854</v>
      </c>
    </row>
    <row r="101" spans="1:2" ht="11.25" customHeight="1">
      <c r="A101" s="46" t="s">
        <v>294</v>
      </c>
      <c r="B101" s="47" t="s">
        <v>855</v>
      </c>
    </row>
    <row r="102" spans="1:2" ht="11.25" customHeight="1">
      <c r="A102" s="46" t="s">
        <v>295</v>
      </c>
      <c r="B102" s="47" t="s">
        <v>856</v>
      </c>
    </row>
    <row r="103" spans="1:2" ht="11.25" customHeight="1">
      <c r="A103" s="46" t="s">
        <v>296</v>
      </c>
      <c r="B103" s="47" t="s">
        <v>857</v>
      </c>
    </row>
    <row r="104" spans="1:2" ht="11.25" customHeight="1">
      <c r="A104" s="46" t="s">
        <v>297</v>
      </c>
      <c r="B104" s="47" t="s">
        <v>858</v>
      </c>
    </row>
    <row r="105" spans="1:2" ht="11.25" customHeight="1">
      <c r="A105" s="46" t="s">
        <v>298</v>
      </c>
      <c r="B105" s="47" t="s">
        <v>859</v>
      </c>
    </row>
    <row r="106" spans="1:2" ht="11.25" customHeight="1">
      <c r="A106" s="46" t="s">
        <v>299</v>
      </c>
      <c r="B106" s="47" t="s">
        <v>860</v>
      </c>
    </row>
    <row r="107" spans="1:2" ht="11.25" customHeight="1">
      <c r="A107" s="46" t="s">
        <v>300</v>
      </c>
      <c r="B107" s="47" t="s">
        <v>861</v>
      </c>
    </row>
    <row r="108" spans="1:2" ht="5.0999999999999996" customHeight="1">
      <c r="A108" s="46"/>
      <c r="B108" s="47"/>
    </row>
    <row r="109" spans="1:2" s="31" customFormat="1" ht="11.45" customHeight="1">
      <c r="A109" s="44" t="s">
        <v>301</v>
      </c>
      <c r="B109" s="45" t="s">
        <v>862</v>
      </c>
    </row>
    <row r="110" spans="1:2" ht="11.25" customHeight="1">
      <c r="A110" s="46" t="s">
        <v>302</v>
      </c>
      <c r="B110" s="47" t="s">
        <v>863</v>
      </c>
    </row>
    <row r="111" spans="1:2" ht="11.25" customHeight="1">
      <c r="A111" s="46" t="s">
        <v>303</v>
      </c>
      <c r="B111" s="47" t="s">
        <v>820</v>
      </c>
    </row>
    <row r="112" spans="1:2" ht="11.25" customHeight="1">
      <c r="A112" s="46" t="s">
        <v>304</v>
      </c>
      <c r="B112" s="47" t="s">
        <v>821</v>
      </c>
    </row>
    <row r="113" spans="1:2" ht="11.25" customHeight="1">
      <c r="A113" s="46" t="s">
        <v>305</v>
      </c>
      <c r="B113" s="47" t="s">
        <v>822</v>
      </c>
    </row>
    <row r="114" spans="1:2" ht="11.25" customHeight="1">
      <c r="A114" s="46" t="s">
        <v>306</v>
      </c>
      <c r="B114" s="47" t="s">
        <v>824</v>
      </c>
    </row>
    <row r="115" spans="1:2" ht="11.25" customHeight="1">
      <c r="A115" s="46" t="s">
        <v>307</v>
      </c>
      <c r="B115" s="47" t="s">
        <v>825</v>
      </c>
    </row>
    <row r="116" spans="1:2" ht="11.25" customHeight="1">
      <c r="A116" s="46" t="s">
        <v>308</v>
      </c>
      <c r="B116" s="47" t="s">
        <v>826</v>
      </c>
    </row>
    <row r="117" spans="1:2" ht="11.25" customHeight="1">
      <c r="A117" s="46" t="s">
        <v>309</v>
      </c>
      <c r="B117" s="47" t="s">
        <v>827</v>
      </c>
    </row>
    <row r="118" spans="1:2" ht="11.25" customHeight="1">
      <c r="A118" s="46" t="s">
        <v>310</v>
      </c>
      <c r="B118" s="47" t="s">
        <v>864</v>
      </c>
    </row>
    <row r="119" spans="1:2" ht="11.25" customHeight="1">
      <c r="A119" s="46" t="s">
        <v>311</v>
      </c>
      <c r="B119" s="47" t="s">
        <v>865</v>
      </c>
    </row>
    <row r="120" spans="1:2" ht="11.25" customHeight="1">
      <c r="A120" s="46" t="s">
        <v>312</v>
      </c>
      <c r="B120" s="47" t="s">
        <v>866</v>
      </c>
    </row>
    <row r="121" spans="1:2" ht="11.25" customHeight="1">
      <c r="A121" s="46" t="s">
        <v>313</v>
      </c>
      <c r="B121" s="47" t="s">
        <v>867</v>
      </c>
    </row>
    <row r="122" spans="1:2" ht="11.25" customHeight="1">
      <c r="A122" s="46" t="s">
        <v>314</v>
      </c>
      <c r="B122" s="47" t="s">
        <v>868</v>
      </c>
    </row>
    <row r="123" spans="1:2" ht="5.0999999999999996" customHeight="1">
      <c r="A123" s="46"/>
      <c r="B123" s="47"/>
    </row>
    <row r="124" spans="1:2" s="31" customFormat="1" ht="11.45" customHeight="1">
      <c r="A124" s="44" t="s">
        <v>315</v>
      </c>
      <c r="B124" s="45" t="s">
        <v>869</v>
      </c>
    </row>
    <row r="125" spans="1:2" ht="11.25" customHeight="1">
      <c r="A125" s="46" t="s">
        <v>316</v>
      </c>
      <c r="B125" s="47" t="s">
        <v>869</v>
      </c>
    </row>
    <row r="126" spans="1:2" ht="5.0999999999999996" customHeight="1">
      <c r="A126" s="46"/>
      <c r="B126" s="47"/>
    </row>
    <row r="127" spans="1:2" s="31" customFormat="1" ht="11.45" customHeight="1">
      <c r="A127" s="44" t="s">
        <v>317</v>
      </c>
      <c r="B127" s="45" t="s">
        <v>870</v>
      </c>
    </row>
    <row r="128" spans="1:2" ht="11.25" customHeight="1">
      <c r="A128" s="46" t="s">
        <v>318</v>
      </c>
      <c r="B128" s="47" t="s">
        <v>871</v>
      </c>
    </row>
    <row r="129" spans="1:2" ht="11.25" customHeight="1">
      <c r="A129" s="46" t="s">
        <v>319</v>
      </c>
      <c r="B129" s="47" t="s">
        <v>820</v>
      </c>
    </row>
    <row r="130" spans="1:2" ht="11.25" customHeight="1">
      <c r="A130" s="46" t="s">
        <v>320</v>
      </c>
      <c r="B130" s="47" t="s">
        <v>821</v>
      </c>
    </row>
    <row r="131" spans="1:2" ht="11.25" customHeight="1">
      <c r="A131" s="46" t="s">
        <v>321</v>
      </c>
      <c r="B131" s="47" t="s">
        <v>822</v>
      </c>
    </row>
    <row r="132" spans="1:2" ht="11.25" customHeight="1">
      <c r="A132" s="46" t="s">
        <v>322</v>
      </c>
      <c r="B132" s="47" t="s">
        <v>824</v>
      </c>
    </row>
    <row r="133" spans="1:2" ht="11.25" customHeight="1">
      <c r="A133" s="46" t="s">
        <v>323</v>
      </c>
      <c r="B133" s="47" t="s">
        <v>825</v>
      </c>
    </row>
    <row r="134" spans="1:2" ht="11.25" customHeight="1">
      <c r="A134" s="46" t="s">
        <v>324</v>
      </c>
      <c r="B134" s="47" t="s">
        <v>826</v>
      </c>
    </row>
    <row r="135" spans="1:2" ht="11.25" customHeight="1">
      <c r="A135" s="46" t="s">
        <v>325</v>
      </c>
      <c r="B135" s="47" t="s">
        <v>827</v>
      </c>
    </row>
    <row r="136" spans="1:2" ht="11.25" customHeight="1">
      <c r="A136" s="46" t="s">
        <v>326</v>
      </c>
      <c r="B136" s="47" t="s">
        <v>828</v>
      </c>
    </row>
    <row r="137" spans="1:2" ht="11.25" customHeight="1">
      <c r="A137" s="46" t="s">
        <v>327</v>
      </c>
      <c r="B137" s="47" t="s">
        <v>829</v>
      </c>
    </row>
    <row r="138" spans="1:2" ht="11.45" customHeight="1">
      <c r="A138" s="46" t="s">
        <v>328</v>
      </c>
      <c r="B138" s="47" t="s">
        <v>872</v>
      </c>
    </row>
    <row r="139" spans="1:2" ht="11.45" customHeight="1">
      <c r="A139" s="46" t="s">
        <v>329</v>
      </c>
      <c r="B139" s="47" t="s">
        <v>873</v>
      </c>
    </row>
    <row r="140" spans="1:2" ht="23.45" customHeight="1">
      <c r="A140" s="48" t="s">
        <v>330</v>
      </c>
      <c r="B140" s="49" t="s">
        <v>874</v>
      </c>
    </row>
    <row r="141" spans="1:2" ht="23.45" customHeight="1">
      <c r="A141" s="48" t="s">
        <v>331</v>
      </c>
      <c r="B141" s="49" t="s">
        <v>875</v>
      </c>
    </row>
    <row r="142" spans="1:2" ht="11.45" customHeight="1">
      <c r="A142" s="46" t="s">
        <v>332</v>
      </c>
      <c r="B142" s="47" t="s">
        <v>876</v>
      </c>
    </row>
    <row r="143" spans="1:2" ht="11.25" customHeight="1">
      <c r="A143" s="46" t="s">
        <v>333</v>
      </c>
      <c r="B143" s="47" t="s">
        <v>877</v>
      </c>
    </row>
    <row r="144" spans="1:2" ht="11.25" customHeight="1">
      <c r="A144" s="46" t="s">
        <v>334</v>
      </c>
      <c r="B144" s="47" t="s">
        <v>878</v>
      </c>
    </row>
    <row r="145" spans="1:2" ht="11.25" customHeight="1">
      <c r="A145" s="46" t="s">
        <v>335</v>
      </c>
      <c r="B145" s="47" t="s">
        <v>879</v>
      </c>
    </row>
    <row r="146" spans="1:2" ht="11.25" customHeight="1">
      <c r="A146" s="46" t="s">
        <v>336</v>
      </c>
      <c r="B146" s="47" t="s">
        <v>880</v>
      </c>
    </row>
    <row r="147" spans="1:2" ht="11.25" customHeight="1">
      <c r="A147" s="46" t="s">
        <v>337</v>
      </c>
      <c r="B147" s="47" t="s">
        <v>881</v>
      </c>
    </row>
    <row r="148" spans="1:2" ht="11.25" customHeight="1">
      <c r="A148" s="46" t="s">
        <v>338</v>
      </c>
      <c r="B148" s="47" t="s">
        <v>882</v>
      </c>
    </row>
    <row r="149" spans="1:2" ht="11.25" customHeight="1">
      <c r="A149" s="46" t="s">
        <v>339</v>
      </c>
      <c r="B149" s="47" t="s">
        <v>883</v>
      </c>
    </row>
    <row r="150" spans="1:2" ht="11.25" customHeight="1">
      <c r="A150" s="46" t="s">
        <v>340</v>
      </c>
      <c r="B150" s="47" t="s">
        <v>884</v>
      </c>
    </row>
    <row r="151" spans="1:2" ht="11.25" customHeight="1">
      <c r="A151" s="46" t="s">
        <v>341</v>
      </c>
      <c r="B151" s="47" t="s">
        <v>885</v>
      </c>
    </row>
    <row r="152" spans="1:2" ht="11.25" customHeight="1">
      <c r="A152" s="46" t="s">
        <v>342</v>
      </c>
      <c r="B152" s="47" t="s">
        <v>820</v>
      </c>
    </row>
    <row r="153" spans="1:2" ht="11.25" customHeight="1">
      <c r="A153" s="46" t="s">
        <v>343</v>
      </c>
      <c r="B153" s="47" t="s">
        <v>821</v>
      </c>
    </row>
    <row r="154" spans="1:2" ht="11.25" customHeight="1">
      <c r="A154" s="46" t="s">
        <v>344</v>
      </c>
      <c r="B154" s="47" t="s">
        <v>822</v>
      </c>
    </row>
    <row r="155" spans="1:2" ht="11.25" customHeight="1">
      <c r="A155" s="46" t="s">
        <v>345</v>
      </c>
      <c r="B155" s="47" t="s">
        <v>824</v>
      </c>
    </row>
    <row r="156" spans="1:2" ht="11.25" customHeight="1">
      <c r="A156" s="46" t="s">
        <v>346</v>
      </c>
      <c r="B156" s="47" t="s">
        <v>825</v>
      </c>
    </row>
    <row r="157" spans="1:2" ht="11.25" customHeight="1">
      <c r="A157" s="46" t="s">
        <v>347</v>
      </c>
      <c r="B157" s="47" t="s">
        <v>826</v>
      </c>
    </row>
    <row r="158" spans="1:2" ht="11.25" customHeight="1">
      <c r="A158" s="46" t="s">
        <v>348</v>
      </c>
      <c r="B158" s="47" t="s">
        <v>827</v>
      </c>
    </row>
    <row r="159" spans="1:2" ht="11.25" customHeight="1">
      <c r="A159" s="46" t="s">
        <v>349</v>
      </c>
      <c r="B159" s="47" t="s">
        <v>864</v>
      </c>
    </row>
    <row r="160" spans="1:2" ht="11.25" customHeight="1">
      <c r="A160" s="46" t="s">
        <v>350</v>
      </c>
      <c r="B160" s="47" t="s">
        <v>865</v>
      </c>
    </row>
    <row r="161" spans="1:2" ht="11.25" customHeight="1">
      <c r="A161" s="46" t="s">
        <v>351</v>
      </c>
      <c r="B161" s="47" t="s">
        <v>866</v>
      </c>
    </row>
    <row r="162" spans="1:2" ht="11.25" customHeight="1">
      <c r="A162" s="46" t="s">
        <v>352</v>
      </c>
      <c r="B162" s="47" t="s">
        <v>886</v>
      </c>
    </row>
    <row r="163" spans="1:2" ht="5.0999999999999996" customHeight="1">
      <c r="A163" s="46"/>
      <c r="B163" s="47"/>
    </row>
    <row r="164" spans="1:2" s="31" customFormat="1" ht="11.45" customHeight="1">
      <c r="A164" s="44" t="s">
        <v>353</v>
      </c>
      <c r="B164" s="45" t="s">
        <v>887</v>
      </c>
    </row>
    <row r="165" spans="1:2" ht="11.25" customHeight="1">
      <c r="A165" s="46" t="s">
        <v>354</v>
      </c>
      <c r="B165" s="47" t="s">
        <v>888</v>
      </c>
    </row>
    <row r="166" spans="1:2" ht="11.25" customHeight="1">
      <c r="A166" s="46" t="s">
        <v>355</v>
      </c>
      <c r="B166" s="47" t="s">
        <v>889</v>
      </c>
    </row>
    <row r="167" spans="1:2" ht="11.25" customHeight="1">
      <c r="A167" s="46" t="s">
        <v>356</v>
      </c>
      <c r="B167" s="47" t="s">
        <v>820</v>
      </c>
    </row>
    <row r="168" spans="1:2" ht="11.25" customHeight="1">
      <c r="A168" s="46" t="s">
        <v>357</v>
      </c>
      <c r="B168" s="47" t="s">
        <v>821</v>
      </c>
    </row>
    <row r="169" spans="1:2" ht="11.25" customHeight="1">
      <c r="A169" s="46" t="s">
        <v>358</v>
      </c>
      <c r="B169" s="47" t="s">
        <v>822</v>
      </c>
    </row>
    <row r="170" spans="1:2" ht="11.25" customHeight="1">
      <c r="A170" s="46" t="s">
        <v>359</v>
      </c>
      <c r="B170" s="47" t="s">
        <v>824</v>
      </c>
    </row>
    <row r="171" spans="1:2" ht="11.25" customHeight="1">
      <c r="A171" s="46" t="s">
        <v>360</v>
      </c>
      <c r="B171" s="47" t="s">
        <v>825</v>
      </c>
    </row>
    <row r="172" spans="1:2" ht="11.25" customHeight="1">
      <c r="A172" s="46" t="s">
        <v>361</v>
      </c>
      <c r="B172" s="47" t="s">
        <v>826</v>
      </c>
    </row>
    <row r="173" spans="1:2" ht="11.25" customHeight="1">
      <c r="A173" s="46" t="s">
        <v>362</v>
      </c>
      <c r="B173" s="47" t="s">
        <v>827</v>
      </c>
    </row>
    <row r="174" spans="1:2" ht="11.25" customHeight="1">
      <c r="A174" s="46" t="s">
        <v>363</v>
      </c>
      <c r="B174" s="47" t="s">
        <v>864</v>
      </c>
    </row>
    <row r="175" spans="1:2" ht="11.25" customHeight="1">
      <c r="A175" s="46" t="s">
        <v>364</v>
      </c>
      <c r="B175" s="47" t="s">
        <v>865</v>
      </c>
    </row>
    <row r="176" spans="1:2" ht="11.25" customHeight="1">
      <c r="A176" s="46" t="s">
        <v>365</v>
      </c>
      <c r="B176" s="47" t="s">
        <v>866</v>
      </c>
    </row>
    <row r="177" spans="1:2" ht="11.25" customHeight="1">
      <c r="A177" s="46" t="s">
        <v>366</v>
      </c>
      <c r="B177" s="47" t="s">
        <v>890</v>
      </c>
    </row>
    <row r="178" spans="1:2" ht="11.25" customHeight="1">
      <c r="A178" s="46" t="s">
        <v>367</v>
      </c>
      <c r="B178" s="47" t="s">
        <v>891</v>
      </c>
    </row>
    <row r="179" spans="1:2" ht="11.25" customHeight="1">
      <c r="A179" s="46" t="s">
        <v>368</v>
      </c>
      <c r="B179" s="47" t="s">
        <v>820</v>
      </c>
    </row>
    <row r="180" spans="1:2" ht="11.25" customHeight="1">
      <c r="A180" s="46" t="s">
        <v>369</v>
      </c>
      <c r="B180" s="47" t="s">
        <v>821</v>
      </c>
    </row>
    <row r="181" spans="1:2" ht="11.25" customHeight="1">
      <c r="A181" s="46" t="s">
        <v>370</v>
      </c>
      <c r="B181" s="47" t="s">
        <v>822</v>
      </c>
    </row>
    <row r="182" spans="1:2" ht="11.25" customHeight="1">
      <c r="A182" s="46" t="s">
        <v>371</v>
      </c>
      <c r="B182" s="47" t="s">
        <v>824</v>
      </c>
    </row>
    <row r="183" spans="1:2" ht="11.25" customHeight="1">
      <c r="A183" s="46" t="s">
        <v>372</v>
      </c>
      <c r="B183" s="47" t="s">
        <v>825</v>
      </c>
    </row>
    <row r="184" spans="1:2" ht="11.25" customHeight="1">
      <c r="A184" s="46" t="s">
        <v>373</v>
      </c>
      <c r="B184" s="47" t="s">
        <v>826</v>
      </c>
    </row>
    <row r="185" spans="1:2" ht="11.25" customHeight="1">
      <c r="A185" s="46" t="s">
        <v>374</v>
      </c>
      <c r="B185" s="47" t="s">
        <v>827</v>
      </c>
    </row>
    <row r="186" spans="1:2" ht="11.25" customHeight="1">
      <c r="A186" s="46" t="s">
        <v>375</v>
      </c>
      <c r="B186" s="47" t="s">
        <v>864</v>
      </c>
    </row>
    <row r="187" spans="1:2" ht="11.25" customHeight="1">
      <c r="A187" s="46" t="s">
        <v>376</v>
      </c>
      <c r="B187" s="47" t="s">
        <v>865</v>
      </c>
    </row>
    <row r="188" spans="1:2" ht="11.25" customHeight="1">
      <c r="A188" s="46" t="s">
        <v>377</v>
      </c>
      <c r="B188" s="47" t="s">
        <v>866</v>
      </c>
    </row>
    <row r="189" spans="1:2" ht="5.0999999999999996" customHeight="1">
      <c r="A189" s="46"/>
      <c r="B189" s="47"/>
    </row>
    <row r="190" spans="1:2">
      <c r="A190" s="44" t="s">
        <v>378</v>
      </c>
      <c r="B190" s="45" t="s">
        <v>892</v>
      </c>
    </row>
    <row r="191" spans="1:2" ht="5.0999999999999996" customHeight="1">
      <c r="A191" s="44"/>
      <c r="B191" s="45"/>
    </row>
    <row r="192" spans="1:2" s="31" customFormat="1" ht="11.45" customHeight="1">
      <c r="A192" s="44" t="s">
        <v>379</v>
      </c>
      <c r="B192" s="45" t="s">
        <v>893</v>
      </c>
    </row>
    <row r="193" spans="1:2" ht="11.25" customHeight="1">
      <c r="A193" s="46" t="s">
        <v>380</v>
      </c>
      <c r="B193" s="47" t="s">
        <v>894</v>
      </c>
    </row>
    <row r="194" spans="1:2" ht="11.25" customHeight="1">
      <c r="A194" s="46" t="s">
        <v>381</v>
      </c>
      <c r="B194" s="47" t="s">
        <v>895</v>
      </c>
    </row>
    <row r="195" spans="1:2" ht="11.25" customHeight="1">
      <c r="A195" s="46" t="s">
        <v>382</v>
      </c>
      <c r="B195" s="47" t="s">
        <v>896</v>
      </c>
    </row>
    <row r="196" spans="1:2" ht="11.25" customHeight="1">
      <c r="A196" s="46" t="s">
        <v>383</v>
      </c>
      <c r="B196" s="47" t="s">
        <v>897</v>
      </c>
    </row>
    <row r="197" spans="1:2" ht="11.25" customHeight="1">
      <c r="A197" s="46" t="s">
        <v>384</v>
      </c>
      <c r="B197" s="47" t="s">
        <v>898</v>
      </c>
    </row>
    <row r="198" spans="1:2" ht="11.25" customHeight="1">
      <c r="A198" s="46" t="s">
        <v>385</v>
      </c>
      <c r="B198" s="47" t="s">
        <v>895</v>
      </c>
    </row>
    <row r="199" spans="1:2" ht="11.25" customHeight="1">
      <c r="A199" s="46" t="s">
        <v>386</v>
      </c>
      <c r="B199" s="47" t="s">
        <v>896</v>
      </c>
    </row>
    <row r="200" spans="1:2" ht="11.25" customHeight="1">
      <c r="A200" s="46" t="s">
        <v>387</v>
      </c>
      <c r="B200" s="47" t="s">
        <v>897</v>
      </c>
    </row>
    <row r="201" spans="1:2" ht="11.25" customHeight="1">
      <c r="A201" s="46" t="s">
        <v>388</v>
      </c>
      <c r="B201" s="47" t="s">
        <v>899</v>
      </c>
    </row>
    <row r="202" spans="1:2" ht="11.25" customHeight="1">
      <c r="A202" s="46" t="s">
        <v>389</v>
      </c>
      <c r="B202" s="47" t="s">
        <v>895</v>
      </c>
    </row>
    <row r="203" spans="1:2" ht="11.25" customHeight="1">
      <c r="A203" s="46" t="s">
        <v>390</v>
      </c>
      <c r="B203" s="47" t="s">
        <v>896</v>
      </c>
    </row>
    <row r="204" spans="1:2" ht="11.25" customHeight="1">
      <c r="A204" s="46" t="s">
        <v>391</v>
      </c>
      <c r="B204" s="47" t="s">
        <v>897</v>
      </c>
    </row>
    <row r="205" spans="1:2" ht="11.25" customHeight="1">
      <c r="A205" s="46" t="s">
        <v>392</v>
      </c>
      <c r="B205" s="47" t="s">
        <v>900</v>
      </c>
    </row>
    <row r="206" spans="1:2" ht="5.0999999999999996" customHeight="1">
      <c r="A206" s="46"/>
      <c r="B206" s="47"/>
    </row>
    <row r="207" spans="1:2" s="31" customFormat="1" ht="11.45" customHeight="1">
      <c r="A207" s="44" t="s">
        <v>393</v>
      </c>
      <c r="B207" s="45" t="s">
        <v>901</v>
      </c>
    </row>
    <row r="208" spans="1:2" ht="11.25" customHeight="1">
      <c r="A208" s="46" t="s">
        <v>394</v>
      </c>
      <c r="B208" s="47" t="s">
        <v>902</v>
      </c>
    </row>
    <row r="209" spans="1:2" ht="11.25" customHeight="1">
      <c r="A209" s="46" t="s">
        <v>395</v>
      </c>
      <c r="B209" s="47" t="s">
        <v>895</v>
      </c>
    </row>
    <row r="210" spans="1:2" ht="11.25" customHeight="1">
      <c r="A210" s="46" t="s">
        <v>396</v>
      </c>
      <c r="B210" s="47" t="s">
        <v>896</v>
      </c>
    </row>
    <row r="211" spans="1:2" ht="11.25" customHeight="1">
      <c r="A211" s="46" t="s">
        <v>397</v>
      </c>
      <c r="B211" s="47" t="s">
        <v>897</v>
      </c>
    </row>
    <row r="212" spans="1:2" ht="11.25" customHeight="1">
      <c r="A212" s="46" t="s">
        <v>398</v>
      </c>
      <c r="B212" s="47" t="s">
        <v>899</v>
      </c>
    </row>
    <row r="213" spans="1:2" ht="11.25" customHeight="1">
      <c r="A213" s="46" t="s">
        <v>399</v>
      </c>
      <c r="B213" s="47" t="s">
        <v>895</v>
      </c>
    </row>
    <row r="214" spans="1:2" ht="11.25" customHeight="1">
      <c r="A214" s="46" t="s">
        <v>400</v>
      </c>
      <c r="B214" s="47" t="s">
        <v>896</v>
      </c>
    </row>
    <row r="215" spans="1:2" ht="11.25" customHeight="1">
      <c r="A215" s="46" t="s">
        <v>401</v>
      </c>
      <c r="B215" s="47" t="s">
        <v>897</v>
      </c>
    </row>
    <row r="216" spans="1:2" ht="11.25" customHeight="1">
      <c r="A216" s="46" t="s">
        <v>402</v>
      </c>
      <c r="B216" s="47" t="s">
        <v>903</v>
      </c>
    </row>
    <row r="217" spans="1:2" ht="5.0999999999999996" customHeight="1">
      <c r="A217" s="46"/>
      <c r="B217" s="47"/>
    </row>
    <row r="218" spans="1:2" s="31" customFormat="1" ht="11.45" customHeight="1">
      <c r="A218" s="44" t="s">
        <v>403</v>
      </c>
      <c r="B218" s="45" t="s">
        <v>904</v>
      </c>
    </row>
    <row r="219" spans="1:2" ht="11.25" customHeight="1">
      <c r="A219" s="46" t="s">
        <v>404</v>
      </c>
      <c r="B219" s="47" t="s">
        <v>905</v>
      </c>
    </row>
    <row r="220" spans="1:2" ht="11.25" customHeight="1">
      <c r="A220" s="46" t="s">
        <v>405</v>
      </c>
      <c r="B220" s="47" t="s">
        <v>906</v>
      </c>
    </row>
    <row r="221" spans="1:2" ht="11.25" customHeight="1">
      <c r="A221" s="46" t="s">
        <v>406</v>
      </c>
      <c r="B221" s="47" t="s">
        <v>907</v>
      </c>
    </row>
    <row r="222" spans="1:2" ht="11.25" customHeight="1">
      <c r="A222" s="46" t="s">
        <v>407</v>
      </c>
      <c r="B222" s="47" t="s">
        <v>848</v>
      </c>
    </row>
    <row r="223" spans="1:2" ht="11.25" customHeight="1">
      <c r="A223" s="46" t="s">
        <v>408</v>
      </c>
      <c r="B223" s="47" t="s">
        <v>908</v>
      </c>
    </row>
    <row r="224" spans="1:2" ht="11.25" customHeight="1">
      <c r="A224" s="46" t="s">
        <v>409</v>
      </c>
      <c r="B224" s="47" t="s">
        <v>909</v>
      </c>
    </row>
    <row r="225" spans="1:2" ht="11.25" customHeight="1">
      <c r="A225" s="46" t="s">
        <v>410</v>
      </c>
      <c r="B225" s="47" t="s">
        <v>910</v>
      </c>
    </row>
    <row r="226" spans="1:2" ht="11.25" customHeight="1">
      <c r="A226" s="46" t="s">
        <v>411</v>
      </c>
      <c r="B226" s="47" t="s">
        <v>911</v>
      </c>
    </row>
    <row r="227" spans="1:2" ht="11.25" customHeight="1">
      <c r="A227" s="46" t="s">
        <v>412</v>
      </c>
      <c r="B227" s="47" t="s">
        <v>912</v>
      </c>
    </row>
    <row r="228" spans="1:2" ht="11.25" customHeight="1">
      <c r="A228" s="46" t="s">
        <v>413</v>
      </c>
      <c r="B228" s="47" t="s">
        <v>913</v>
      </c>
    </row>
    <row r="229" spans="1:2" ht="11.25" customHeight="1">
      <c r="A229" s="46" t="s">
        <v>414</v>
      </c>
      <c r="B229" s="47" t="s">
        <v>914</v>
      </c>
    </row>
    <row r="230" spans="1:2" ht="11.25" customHeight="1">
      <c r="A230" s="46" t="s">
        <v>415</v>
      </c>
      <c r="B230" s="47" t="s">
        <v>915</v>
      </c>
    </row>
    <row r="231" spans="1:2" ht="11.25" customHeight="1">
      <c r="A231" s="46" t="s">
        <v>416</v>
      </c>
      <c r="B231" s="47" t="s">
        <v>916</v>
      </c>
    </row>
    <row r="232" spans="1:2" ht="11.25" customHeight="1">
      <c r="A232" s="46" t="s">
        <v>417</v>
      </c>
      <c r="B232" s="47" t="s">
        <v>917</v>
      </c>
    </row>
    <row r="233" spans="1:2" ht="5.0999999999999996" customHeight="1">
      <c r="A233" s="46"/>
      <c r="B233" s="47"/>
    </row>
    <row r="234" spans="1:2" s="31" customFormat="1" ht="11.45" customHeight="1">
      <c r="A234" s="44" t="s">
        <v>418</v>
      </c>
      <c r="B234" s="45" t="s">
        <v>918</v>
      </c>
    </row>
    <row r="235" spans="1:2" ht="11.25" customHeight="1">
      <c r="A235" s="46" t="s">
        <v>419</v>
      </c>
      <c r="B235" s="47" t="s">
        <v>823</v>
      </c>
    </row>
    <row r="236" spans="1:2" ht="11.25" customHeight="1">
      <c r="A236" s="46" t="s">
        <v>420</v>
      </c>
      <c r="B236" s="47" t="s">
        <v>919</v>
      </c>
    </row>
    <row r="237" spans="1:2" ht="11.25" customHeight="1">
      <c r="A237" s="46" t="s">
        <v>421</v>
      </c>
      <c r="B237" s="47" t="s">
        <v>920</v>
      </c>
    </row>
    <row r="238" spans="1:2" ht="11.25" customHeight="1">
      <c r="A238" s="46" t="s">
        <v>422</v>
      </c>
      <c r="B238" s="47" t="s">
        <v>921</v>
      </c>
    </row>
    <row r="239" spans="1:2" ht="11.25" customHeight="1">
      <c r="A239" s="46" t="s">
        <v>423</v>
      </c>
      <c r="B239" s="47" t="s">
        <v>922</v>
      </c>
    </row>
    <row r="240" spans="1:2" ht="11.25" customHeight="1">
      <c r="A240" s="46" t="s">
        <v>424</v>
      </c>
      <c r="B240" s="47" t="s">
        <v>923</v>
      </c>
    </row>
    <row r="241" spans="1:2" ht="11.25" customHeight="1">
      <c r="A241" s="46" t="s">
        <v>425</v>
      </c>
      <c r="B241" s="47" t="s">
        <v>924</v>
      </c>
    </row>
    <row r="242" spans="1:2" ht="11.25" customHeight="1">
      <c r="A242" s="46" t="s">
        <v>426</v>
      </c>
      <c r="B242" s="47" t="s">
        <v>925</v>
      </c>
    </row>
    <row r="243" spans="1:2" ht="11.25" customHeight="1">
      <c r="A243" s="46" t="s">
        <v>427</v>
      </c>
      <c r="B243" s="47" t="s">
        <v>926</v>
      </c>
    </row>
    <row r="244" spans="1:2" ht="11.25" customHeight="1">
      <c r="A244" s="46" t="s">
        <v>428</v>
      </c>
      <c r="B244" s="47" t="s">
        <v>927</v>
      </c>
    </row>
    <row r="245" spans="1:2" ht="11.25" customHeight="1">
      <c r="A245" s="46" t="s">
        <v>429</v>
      </c>
      <c r="B245" s="47" t="s">
        <v>841</v>
      </c>
    </row>
    <row r="246" spans="1:2" ht="11.25" customHeight="1">
      <c r="A246" s="46" t="s">
        <v>430</v>
      </c>
      <c r="B246" s="47" t="s">
        <v>919</v>
      </c>
    </row>
    <row r="247" spans="1:2" ht="11.25" customHeight="1">
      <c r="A247" s="46" t="s">
        <v>431</v>
      </c>
      <c r="B247" s="47" t="s">
        <v>920</v>
      </c>
    </row>
    <row r="248" spans="1:2" ht="11.25" customHeight="1">
      <c r="A248" s="46" t="s">
        <v>432</v>
      </c>
      <c r="B248" s="47" t="s">
        <v>921</v>
      </c>
    </row>
    <row r="249" spans="1:2" ht="11.25" customHeight="1">
      <c r="A249" s="46" t="s">
        <v>433</v>
      </c>
      <c r="B249" s="47" t="s">
        <v>922</v>
      </c>
    </row>
    <row r="250" spans="1:2" ht="11.25" customHeight="1">
      <c r="A250" s="46" t="s">
        <v>434</v>
      </c>
      <c r="B250" s="47" t="s">
        <v>923</v>
      </c>
    </row>
    <row r="251" spans="1:2" ht="11.25" customHeight="1">
      <c r="A251" s="46" t="s">
        <v>435</v>
      </c>
      <c r="B251" s="47" t="s">
        <v>924</v>
      </c>
    </row>
    <row r="252" spans="1:2" ht="11.25" customHeight="1">
      <c r="A252" s="46" t="s">
        <v>436</v>
      </c>
      <c r="B252" s="47" t="s">
        <v>925</v>
      </c>
    </row>
    <row r="253" spans="1:2" ht="11.25" customHeight="1">
      <c r="A253" s="46" t="s">
        <v>437</v>
      </c>
      <c r="B253" s="47" t="s">
        <v>926</v>
      </c>
    </row>
    <row r="254" spans="1:2" ht="11.25" customHeight="1">
      <c r="A254" s="46" t="s">
        <v>438</v>
      </c>
      <c r="B254" s="47" t="s">
        <v>927</v>
      </c>
    </row>
    <row r="255" spans="1:2" ht="11.25" customHeight="1">
      <c r="A255" s="46" t="s">
        <v>439</v>
      </c>
      <c r="B255" s="47" t="s">
        <v>928</v>
      </c>
    </row>
    <row r="256" spans="1:2" ht="11.25" customHeight="1">
      <c r="A256" s="46" t="s">
        <v>440</v>
      </c>
      <c r="B256" s="47" t="s">
        <v>929</v>
      </c>
    </row>
    <row r="257" spans="1:2" ht="11.25" customHeight="1">
      <c r="A257" s="46" t="s">
        <v>441</v>
      </c>
      <c r="B257" s="47" t="s">
        <v>930</v>
      </c>
    </row>
    <row r="258" spans="1:2" ht="11.25" customHeight="1">
      <c r="A258" s="46" t="s">
        <v>442</v>
      </c>
      <c r="B258" s="47" t="s">
        <v>931</v>
      </c>
    </row>
    <row r="259" spans="1:2" ht="11.25" customHeight="1">
      <c r="A259" s="46" t="s">
        <v>443</v>
      </c>
      <c r="B259" s="47" t="s">
        <v>932</v>
      </c>
    </row>
    <row r="260" spans="1:2" ht="11.25" customHeight="1">
      <c r="A260" s="46" t="s">
        <v>444</v>
      </c>
      <c r="B260" s="47" t="s">
        <v>933</v>
      </c>
    </row>
    <row r="261" spans="1:2" ht="11.25" customHeight="1">
      <c r="A261" s="46" t="s">
        <v>445</v>
      </c>
      <c r="B261" s="47" t="s">
        <v>934</v>
      </c>
    </row>
    <row r="262" spans="1:2" ht="11.25" customHeight="1">
      <c r="A262" s="46" t="s">
        <v>446</v>
      </c>
      <c r="B262" s="47" t="s">
        <v>935</v>
      </c>
    </row>
    <row r="263" spans="1:2" ht="11.25" customHeight="1">
      <c r="A263" s="46" t="s">
        <v>447</v>
      </c>
      <c r="B263" s="47" t="s">
        <v>919</v>
      </c>
    </row>
    <row r="264" spans="1:2" ht="11.25" customHeight="1">
      <c r="A264" s="46" t="s">
        <v>448</v>
      </c>
      <c r="B264" s="47" t="s">
        <v>920</v>
      </c>
    </row>
    <row r="265" spans="1:2" ht="11.25" customHeight="1">
      <c r="A265" s="46" t="s">
        <v>449</v>
      </c>
      <c r="B265" s="47" t="s">
        <v>921</v>
      </c>
    </row>
    <row r="266" spans="1:2" ht="11.25" customHeight="1">
      <c r="A266" s="46" t="s">
        <v>450</v>
      </c>
      <c r="B266" s="47" t="s">
        <v>922</v>
      </c>
    </row>
    <row r="267" spans="1:2" ht="11.25" customHeight="1">
      <c r="A267" s="46" t="s">
        <v>451</v>
      </c>
      <c r="B267" s="47" t="s">
        <v>923</v>
      </c>
    </row>
    <row r="268" spans="1:2" ht="11.25" customHeight="1">
      <c r="A268" s="46" t="s">
        <v>452</v>
      </c>
      <c r="B268" s="47" t="s">
        <v>936</v>
      </c>
    </row>
    <row r="269" spans="1:2" ht="11.25" customHeight="1">
      <c r="A269" s="46" t="s">
        <v>453</v>
      </c>
      <c r="B269" s="47" t="s">
        <v>919</v>
      </c>
    </row>
    <row r="270" spans="1:2" ht="11.25" customHeight="1">
      <c r="A270" s="46" t="s">
        <v>454</v>
      </c>
      <c r="B270" s="47" t="s">
        <v>920</v>
      </c>
    </row>
    <row r="271" spans="1:2" ht="11.25" customHeight="1">
      <c r="A271" s="46" t="s">
        <v>455</v>
      </c>
      <c r="B271" s="47" t="s">
        <v>921</v>
      </c>
    </row>
    <row r="272" spans="1:2" ht="11.25" customHeight="1">
      <c r="A272" s="46" t="s">
        <v>456</v>
      </c>
      <c r="B272" s="47" t="s">
        <v>922</v>
      </c>
    </row>
    <row r="273" spans="1:2" ht="11.25" customHeight="1">
      <c r="A273" s="46" t="s">
        <v>457</v>
      </c>
      <c r="B273" s="47" t="s">
        <v>937</v>
      </c>
    </row>
    <row r="274" spans="1:2" ht="5.0999999999999996" customHeight="1">
      <c r="A274" s="46"/>
      <c r="B274" s="47"/>
    </row>
    <row r="275" spans="1:2" s="31" customFormat="1" ht="11.45" customHeight="1">
      <c r="A275" s="44" t="s">
        <v>458</v>
      </c>
      <c r="B275" s="45" t="s">
        <v>938</v>
      </c>
    </row>
    <row r="276" spans="1:2" ht="11.25" customHeight="1">
      <c r="A276" s="46" t="s">
        <v>459</v>
      </c>
      <c r="B276" s="47" t="s">
        <v>939</v>
      </c>
    </row>
    <row r="277" spans="1:2" ht="11.25" customHeight="1">
      <c r="A277" s="46" t="s">
        <v>460</v>
      </c>
      <c r="B277" s="47" t="s">
        <v>940</v>
      </c>
    </row>
    <row r="278" spans="1:2" ht="11.25" customHeight="1">
      <c r="A278" s="46" t="s">
        <v>461</v>
      </c>
      <c r="B278" s="47" t="s">
        <v>941</v>
      </c>
    </row>
    <row r="279" spans="1:2" ht="11.25" customHeight="1">
      <c r="A279" s="46" t="s">
        <v>462</v>
      </c>
      <c r="B279" s="47" t="s">
        <v>942</v>
      </c>
    </row>
    <row r="280" spans="1:2" ht="11.25" customHeight="1">
      <c r="A280" s="46" t="s">
        <v>463</v>
      </c>
      <c r="B280" s="47" t="s">
        <v>943</v>
      </c>
    </row>
    <row r="281" spans="1:2" ht="11.25" customHeight="1">
      <c r="A281" s="46" t="s">
        <v>464</v>
      </c>
      <c r="B281" s="47" t="s">
        <v>944</v>
      </c>
    </row>
    <row r="282" spans="1:2" ht="11.25" customHeight="1">
      <c r="A282" s="46" t="s">
        <v>465</v>
      </c>
      <c r="B282" s="47" t="s">
        <v>945</v>
      </c>
    </row>
    <row r="283" spans="1:2" ht="11.25" customHeight="1">
      <c r="A283" s="46" t="s">
        <v>466</v>
      </c>
      <c r="B283" s="47" t="s">
        <v>919</v>
      </c>
    </row>
    <row r="284" spans="1:2" ht="11.25" customHeight="1">
      <c r="A284" s="46" t="s">
        <v>467</v>
      </c>
      <c r="B284" s="47" t="s">
        <v>920</v>
      </c>
    </row>
    <row r="285" spans="1:2" ht="11.25" customHeight="1">
      <c r="A285" s="46" t="s">
        <v>468</v>
      </c>
      <c r="B285" s="47" t="s">
        <v>921</v>
      </c>
    </row>
    <row r="286" spans="1:2" ht="11.25" customHeight="1">
      <c r="A286" s="46" t="s">
        <v>469</v>
      </c>
      <c r="B286" s="47" t="s">
        <v>922</v>
      </c>
    </row>
    <row r="287" spans="1:2" ht="11.25" customHeight="1">
      <c r="A287" s="46" t="s">
        <v>470</v>
      </c>
      <c r="B287" s="47" t="s">
        <v>923</v>
      </c>
    </row>
    <row r="288" spans="1:2" ht="11.25" customHeight="1">
      <c r="A288" s="46" t="s">
        <v>471</v>
      </c>
      <c r="B288" s="47" t="s">
        <v>924</v>
      </c>
    </row>
    <row r="289" spans="1:2" ht="11.25" customHeight="1">
      <c r="A289" s="46" t="s">
        <v>472</v>
      </c>
      <c r="B289" s="47" t="s">
        <v>925</v>
      </c>
    </row>
    <row r="290" spans="1:2" ht="11.25" customHeight="1">
      <c r="A290" s="46" t="s">
        <v>473</v>
      </c>
      <c r="B290" s="47" t="s">
        <v>926</v>
      </c>
    </row>
    <row r="291" spans="1:2" ht="11.25" customHeight="1">
      <c r="A291" s="46" t="s">
        <v>474</v>
      </c>
      <c r="B291" s="47" t="s">
        <v>927</v>
      </c>
    </row>
    <row r="292" spans="1:2" ht="11.25" customHeight="1">
      <c r="A292" s="46" t="s">
        <v>475</v>
      </c>
      <c r="B292" s="47" t="s">
        <v>831</v>
      </c>
    </row>
    <row r="293" spans="1:2" ht="11.25" customHeight="1">
      <c r="A293" s="46" t="s">
        <v>476</v>
      </c>
      <c r="B293" s="47" t="s">
        <v>946</v>
      </c>
    </row>
    <row r="294" spans="1:2" ht="11.25" customHeight="1">
      <c r="A294" s="46" t="s">
        <v>477</v>
      </c>
      <c r="B294" s="47" t="s">
        <v>947</v>
      </c>
    </row>
    <row r="295" spans="1:2" ht="11.25" customHeight="1">
      <c r="A295" s="46" t="s">
        <v>478</v>
      </c>
      <c r="B295" s="47" t="s">
        <v>857</v>
      </c>
    </row>
    <row r="296" spans="1:2" ht="11.25" customHeight="1">
      <c r="A296" s="46" t="s">
        <v>479</v>
      </c>
      <c r="B296" s="47" t="s">
        <v>858</v>
      </c>
    </row>
    <row r="297" spans="1:2" ht="11.25" customHeight="1">
      <c r="A297" s="46" t="s">
        <v>480</v>
      </c>
      <c r="B297" s="47" t="s">
        <v>948</v>
      </c>
    </row>
    <row r="298" spans="1:2" ht="11.25" customHeight="1">
      <c r="A298" s="46" t="s">
        <v>481</v>
      </c>
      <c r="B298" s="47" t="s">
        <v>860</v>
      </c>
    </row>
    <row r="299" spans="1:2" ht="11.25" customHeight="1">
      <c r="A299" s="46" t="s">
        <v>482</v>
      </c>
      <c r="B299" s="47" t="s">
        <v>949</v>
      </c>
    </row>
    <row r="300" spans="1:2" ht="5.0999999999999996" customHeight="1">
      <c r="A300" s="46"/>
      <c r="B300" s="47"/>
    </row>
    <row r="301" spans="1:2" s="31" customFormat="1" ht="11.45" customHeight="1">
      <c r="A301" s="44" t="s">
        <v>483</v>
      </c>
      <c r="B301" s="45" t="s">
        <v>950</v>
      </c>
    </row>
    <row r="302" spans="1:2" ht="11.25" customHeight="1">
      <c r="A302" s="46" t="s">
        <v>484</v>
      </c>
      <c r="B302" s="47" t="s">
        <v>80</v>
      </c>
    </row>
    <row r="303" spans="1:2" ht="11.25" customHeight="1">
      <c r="A303" s="46" t="s">
        <v>485</v>
      </c>
      <c r="B303" s="47" t="s">
        <v>919</v>
      </c>
    </row>
    <row r="304" spans="1:2" ht="11.25" customHeight="1">
      <c r="A304" s="46" t="s">
        <v>486</v>
      </c>
      <c r="B304" s="47" t="s">
        <v>920</v>
      </c>
    </row>
    <row r="305" spans="1:2" ht="11.25" customHeight="1">
      <c r="A305" s="46" t="s">
        <v>487</v>
      </c>
      <c r="B305" s="47" t="s">
        <v>921</v>
      </c>
    </row>
    <row r="306" spans="1:2" ht="11.25" customHeight="1">
      <c r="A306" s="46" t="s">
        <v>488</v>
      </c>
      <c r="B306" s="47" t="s">
        <v>922</v>
      </c>
    </row>
    <row r="307" spans="1:2" ht="11.25" customHeight="1">
      <c r="A307" s="46" t="s">
        <v>489</v>
      </c>
      <c r="B307" s="47" t="s">
        <v>923</v>
      </c>
    </row>
    <row r="308" spans="1:2" ht="11.25" customHeight="1">
      <c r="A308" s="46" t="s">
        <v>490</v>
      </c>
      <c r="B308" s="47" t="s">
        <v>924</v>
      </c>
    </row>
    <row r="309" spans="1:2" ht="11.25" customHeight="1">
      <c r="A309" s="46" t="s">
        <v>491</v>
      </c>
      <c r="B309" s="47" t="s">
        <v>925</v>
      </c>
    </row>
    <row r="310" spans="1:2" ht="11.25" customHeight="1">
      <c r="A310" s="46" t="s">
        <v>492</v>
      </c>
      <c r="B310" s="47" t="s">
        <v>951</v>
      </c>
    </row>
    <row r="311" spans="1:2" ht="11.25" customHeight="1">
      <c r="A311" s="46" t="s">
        <v>493</v>
      </c>
      <c r="B311" s="47" t="s">
        <v>952</v>
      </c>
    </row>
    <row r="312" spans="1:2" ht="11.25" customHeight="1">
      <c r="A312" s="46" t="s">
        <v>494</v>
      </c>
      <c r="B312" s="47" t="s">
        <v>953</v>
      </c>
    </row>
    <row r="313" spans="1:2" ht="11.25" customHeight="1">
      <c r="A313" s="46" t="s">
        <v>495</v>
      </c>
      <c r="B313" s="47" t="s">
        <v>954</v>
      </c>
    </row>
    <row r="314" spans="1:2" ht="11.25" customHeight="1">
      <c r="A314" s="46" t="s">
        <v>496</v>
      </c>
      <c r="B314" s="47" t="s">
        <v>955</v>
      </c>
    </row>
    <row r="315" spans="1:2" ht="11.25" customHeight="1">
      <c r="A315" s="46" t="s">
        <v>497</v>
      </c>
      <c r="B315" s="47" t="s">
        <v>956</v>
      </c>
    </row>
    <row r="316" spans="1:2" ht="11.25" customHeight="1">
      <c r="A316" s="46" t="s">
        <v>498</v>
      </c>
      <c r="B316" s="47" t="s">
        <v>957</v>
      </c>
    </row>
    <row r="317" spans="1:2" ht="11.25" customHeight="1">
      <c r="A317" s="46" t="s">
        <v>499</v>
      </c>
      <c r="B317" s="47" t="s">
        <v>958</v>
      </c>
    </row>
    <row r="318" spans="1:2" ht="5.0999999999999996" customHeight="1">
      <c r="A318" s="46"/>
      <c r="B318" s="47"/>
    </row>
    <row r="319" spans="1:2" s="31" customFormat="1" ht="11.45" customHeight="1">
      <c r="A319" s="44" t="s">
        <v>500</v>
      </c>
      <c r="B319" s="45" t="s">
        <v>959</v>
      </c>
    </row>
    <row r="320" spans="1:2" ht="11.25" customHeight="1">
      <c r="A320" s="46" t="s">
        <v>501</v>
      </c>
      <c r="B320" s="47" t="s">
        <v>959</v>
      </c>
    </row>
    <row r="321" spans="1:2" ht="5.0999999999999996" customHeight="1">
      <c r="A321" s="46"/>
      <c r="B321" s="47"/>
    </row>
    <row r="322" spans="1:2" s="31" customFormat="1" ht="11.45" customHeight="1">
      <c r="A322" s="44" t="s">
        <v>502</v>
      </c>
      <c r="B322" s="45" t="s">
        <v>960</v>
      </c>
    </row>
    <row r="323" spans="1:2" ht="11.25" customHeight="1">
      <c r="A323" s="46" t="s">
        <v>503</v>
      </c>
      <c r="B323" s="47" t="s">
        <v>961</v>
      </c>
    </row>
    <row r="324" spans="1:2" ht="11.25" customHeight="1">
      <c r="A324" s="46" t="s">
        <v>504</v>
      </c>
      <c r="B324" s="47" t="s">
        <v>919</v>
      </c>
    </row>
    <row r="325" spans="1:2" ht="11.25" customHeight="1">
      <c r="A325" s="46" t="s">
        <v>505</v>
      </c>
      <c r="B325" s="47" t="s">
        <v>920</v>
      </c>
    </row>
    <row r="326" spans="1:2" ht="11.25" customHeight="1">
      <c r="A326" s="46" t="s">
        <v>506</v>
      </c>
      <c r="B326" s="47" t="s">
        <v>921</v>
      </c>
    </row>
    <row r="327" spans="1:2" ht="11.25" customHeight="1">
      <c r="A327" s="46" t="s">
        <v>507</v>
      </c>
      <c r="B327" s="47" t="s">
        <v>922</v>
      </c>
    </row>
    <row r="328" spans="1:2" ht="11.25" customHeight="1">
      <c r="A328" s="46" t="s">
        <v>508</v>
      </c>
      <c r="B328" s="47" t="s">
        <v>923</v>
      </c>
    </row>
    <row r="329" spans="1:2" ht="11.25" customHeight="1">
      <c r="A329" s="46" t="s">
        <v>509</v>
      </c>
      <c r="B329" s="47" t="s">
        <v>924</v>
      </c>
    </row>
    <row r="330" spans="1:2" ht="11.25" customHeight="1">
      <c r="A330" s="46" t="s">
        <v>510</v>
      </c>
      <c r="B330" s="47" t="s">
        <v>925</v>
      </c>
    </row>
    <row r="331" spans="1:2" ht="11.25" customHeight="1">
      <c r="A331" s="46" t="s">
        <v>511</v>
      </c>
      <c r="B331" s="47" t="s">
        <v>926</v>
      </c>
    </row>
    <row r="332" spans="1:2" ht="11.25" customHeight="1">
      <c r="A332" s="46" t="s">
        <v>512</v>
      </c>
      <c r="B332" s="47" t="s">
        <v>927</v>
      </c>
    </row>
    <row r="333" spans="1:2" ht="11.25" customHeight="1">
      <c r="A333" s="46" t="s">
        <v>513</v>
      </c>
      <c r="B333" s="47" t="s">
        <v>962</v>
      </c>
    </row>
    <row r="334" spans="1:2" ht="11.25" customHeight="1">
      <c r="A334" s="46" t="s">
        <v>514</v>
      </c>
      <c r="B334" s="47" t="s">
        <v>963</v>
      </c>
    </row>
    <row r="335" spans="1:2" ht="23.45" customHeight="1">
      <c r="A335" s="48" t="s">
        <v>515</v>
      </c>
      <c r="B335" s="49" t="s">
        <v>964</v>
      </c>
    </row>
    <row r="336" spans="1:2" ht="23.45" customHeight="1">
      <c r="A336" s="48" t="s">
        <v>516</v>
      </c>
      <c r="B336" s="49" t="s">
        <v>965</v>
      </c>
    </row>
    <row r="337" spans="1:2" ht="11.25" customHeight="1">
      <c r="A337" s="46" t="s">
        <v>517</v>
      </c>
      <c r="B337" s="47" t="s">
        <v>966</v>
      </c>
    </row>
    <row r="338" spans="1:2" ht="11.25" customHeight="1">
      <c r="A338" s="46" t="s">
        <v>518</v>
      </c>
      <c r="B338" s="47" t="s">
        <v>877</v>
      </c>
    </row>
    <row r="339" spans="1:2" ht="11.25" customHeight="1">
      <c r="A339" s="46" t="s">
        <v>519</v>
      </c>
      <c r="B339" s="47" t="s">
        <v>878</v>
      </c>
    </row>
    <row r="340" spans="1:2" ht="11.25" customHeight="1">
      <c r="A340" s="46" t="s">
        <v>520</v>
      </c>
      <c r="B340" s="47" t="s">
        <v>879</v>
      </c>
    </row>
    <row r="341" spans="1:2" ht="11.25" customHeight="1">
      <c r="A341" s="46" t="s">
        <v>521</v>
      </c>
      <c r="B341" s="47" t="s">
        <v>880</v>
      </c>
    </row>
    <row r="342" spans="1:2" ht="11.25" customHeight="1">
      <c r="A342" s="46" t="s">
        <v>522</v>
      </c>
      <c r="B342" s="47" t="s">
        <v>881</v>
      </c>
    </row>
    <row r="343" spans="1:2" ht="11.25" customHeight="1">
      <c r="A343" s="46" t="s">
        <v>523</v>
      </c>
      <c r="B343" s="47" t="s">
        <v>882</v>
      </c>
    </row>
    <row r="344" spans="1:2" ht="11.25" customHeight="1">
      <c r="A344" s="46" t="s">
        <v>524</v>
      </c>
      <c r="B344" s="47" t="s">
        <v>883</v>
      </c>
    </row>
    <row r="345" spans="1:2" ht="11.25" customHeight="1">
      <c r="A345" s="46" t="s">
        <v>525</v>
      </c>
      <c r="B345" s="47" t="s">
        <v>967</v>
      </c>
    </row>
    <row r="346" spans="1:2" ht="11.25" customHeight="1">
      <c r="A346" s="46" t="s">
        <v>526</v>
      </c>
      <c r="B346" s="47" t="s">
        <v>968</v>
      </c>
    </row>
    <row r="347" spans="1:2" ht="11.25" customHeight="1">
      <c r="A347" s="46" t="s">
        <v>527</v>
      </c>
      <c r="B347" s="47" t="s">
        <v>969</v>
      </c>
    </row>
    <row r="348" spans="1:2" ht="11.25" customHeight="1">
      <c r="A348" s="46" t="s">
        <v>528</v>
      </c>
      <c r="B348" s="47" t="s">
        <v>919</v>
      </c>
    </row>
    <row r="349" spans="1:2" ht="11.25" customHeight="1">
      <c r="A349" s="46" t="s">
        <v>529</v>
      </c>
      <c r="B349" s="47" t="s">
        <v>920</v>
      </c>
    </row>
    <row r="350" spans="1:2" ht="11.25" customHeight="1">
      <c r="A350" s="46" t="s">
        <v>530</v>
      </c>
      <c r="B350" s="47" t="s">
        <v>921</v>
      </c>
    </row>
    <row r="351" spans="1:2" ht="11.25" customHeight="1">
      <c r="A351" s="46" t="s">
        <v>531</v>
      </c>
      <c r="B351" s="47" t="s">
        <v>922</v>
      </c>
    </row>
    <row r="352" spans="1:2" ht="11.25" customHeight="1">
      <c r="A352" s="46" t="s">
        <v>532</v>
      </c>
      <c r="B352" s="47" t="s">
        <v>923</v>
      </c>
    </row>
    <row r="353" spans="1:2" ht="11.25" customHeight="1">
      <c r="A353" s="46" t="s">
        <v>533</v>
      </c>
      <c r="B353" s="47" t="s">
        <v>924</v>
      </c>
    </row>
    <row r="354" spans="1:2" ht="11.25" customHeight="1">
      <c r="A354" s="46" t="s">
        <v>534</v>
      </c>
      <c r="B354" s="47" t="s">
        <v>925</v>
      </c>
    </row>
    <row r="355" spans="1:2" ht="11.25" customHeight="1">
      <c r="A355" s="46" t="s">
        <v>535</v>
      </c>
      <c r="B355" s="47" t="s">
        <v>951</v>
      </c>
    </row>
    <row r="356" spans="1:2" ht="11.25" customHeight="1">
      <c r="A356" s="46" t="s">
        <v>536</v>
      </c>
      <c r="B356" s="47" t="s">
        <v>952</v>
      </c>
    </row>
    <row r="357" spans="1:2" ht="11.25" customHeight="1">
      <c r="A357" s="46" t="s">
        <v>537</v>
      </c>
      <c r="B357" s="47" t="s">
        <v>953</v>
      </c>
    </row>
    <row r="358" spans="1:2" ht="5.0999999999999996" customHeight="1">
      <c r="A358" s="46"/>
      <c r="B358" s="47"/>
    </row>
    <row r="359" spans="1:2" s="31" customFormat="1" ht="11.45" customHeight="1">
      <c r="A359" s="44" t="s">
        <v>538</v>
      </c>
      <c r="B359" s="45" t="s">
        <v>970</v>
      </c>
    </row>
    <row r="360" spans="1:2" ht="11.25" customHeight="1">
      <c r="A360" s="46" t="s">
        <v>539</v>
      </c>
      <c r="B360" s="47" t="s">
        <v>971</v>
      </c>
    </row>
    <row r="361" spans="1:2" ht="11.25" customHeight="1">
      <c r="A361" s="46" t="s">
        <v>540</v>
      </c>
      <c r="B361" s="47" t="s">
        <v>972</v>
      </c>
    </row>
    <row r="362" spans="1:2" ht="11.25" customHeight="1">
      <c r="A362" s="46" t="s">
        <v>541</v>
      </c>
      <c r="B362" s="47" t="s">
        <v>919</v>
      </c>
    </row>
    <row r="363" spans="1:2" ht="11.25" customHeight="1">
      <c r="A363" s="46" t="s">
        <v>542</v>
      </c>
      <c r="B363" s="47" t="s">
        <v>920</v>
      </c>
    </row>
    <row r="364" spans="1:2" ht="11.25" customHeight="1">
      <c r="A364" s="46" t="s">
        <v>543</v>
      </c>
      <c r="B364" s="47" t="s">
        <v>921</v>
      </c>
    </row>
    <row r="365" spans="1:2" ht="11.25" customHeight="1">
      <c r="A365" s="46" t="s">
        <v>544</v>
      </c>
      <c r="B365" s="47" t="s">
        <v>922</v>
      </c>
    </row>
    <row r="366" spans="1:2" ht="11.25" customHeight="1">
      <c r="A366" s="46" t="s">
        <v>545</v>
      </c>
      <c r="B366" s="47" t="s">
        <v>923</v>
      </c>
    </row>
    <row r="367" spans="1:2" ht="11.25" customHeight="1">
      <c r="A367" s="46" t="s">
        <v>546</v>
      </c>
      <c r="B367" s="47" t="s">
        <v>924</v>
      </c>
    </row>
    <row r="368" spans="1:2" ht="11.25" customHeight="1">
      <c r="A368" s="46" t="s">
        <v>547</v>
      </c>
      <c r="B368" s="47" t="s">
        <v>925</v>
      </c>
    </row>
    <row r="369" spans="1:2" ht="11.25" customHeight="1">
      <c r="A369" s="46" t="s">
        <v>548</v>
      </c>
      <c r="B369" s="47" t="s">
        <v>951</v>
      </c>
    </row>
    <row r="370" spans="1:2" ht="11.25" customHeight="1">
      <c r="A370" s="46" t="s">
        <v>549</v>
      </c>
      <c r="B370" s="47" t="s">
        <v>952</v>
      </c>
    </row>
    <row r="371" spans="1:2" ht="11.25" customHeight="1">
      <c r="A371" s="46" t="s">
        <v>550</v>
      </c>
      <c r="B371" s="47" t="s">
        <v>953</v>
      </c>
    </row>
    <row r="372" spans="1:2" ht="11.25" customHeight="1">
      <c r="A372" s="46" t="s">
        <v>551</v>
      </c>
      <c r="B372" s="47" t="s">
        <v>973</v>
      </c>
    </row>
    <row r="373" spans="1:2" ht="11.25" customHeight="1">
      <c r="A373" s="46" t="s">
        <v>552</v>
      </c>
      <c r="B373" s="47" t="s">
        <v>974</v>
      </c>
    </row>
    <row r="374" spans="1:2" ht="11.25" customHeight="1">
      <c r="A374" s="46" t="s">
        <v>553</v>
      </c>
      <c r="B374" s="47" t="s">
        <v>919</v>
      </c>
    </row>
    <row r="375" spans="1:2" ht="11.25" customHeight="1">
      <c r="A375" s="46" t="s">
        <v>554</v>
      </c>
      <c r="B375" s="47" t="s">
        <v>920</v>
      </c>
    </row>
    <row r="376" spans="1:2" ht="11.25" customHeight="1">
      <c r="A376" s="46" t="s">
        <v>555</v>
      </c>
      <c r="B376" s="47" t="s">
        <v>921</v>
      </c>
    </row>
    <row r="377" spans="1:2" ht="11.25" customHeight="1">
      <c r="A377" s="46" t="s">
        <v>556</v>
      </c>
      <c r="B377" s="47" t="s">
        <v>922</v>
      </c>
    </row>
    <row r="378" spans="1:2" ht="11.25" customHeight="1">
      <c r="A378" s="46" t="s">
        <v>557</v>
      </c>
      <c r="B378" s="47" t="s">
        <v>923</v>
      </c>
    </row>
    <row r="379" spans="1:2" ht="11.25" customHeight="1">
      <c r="A379" s="46" t="s">
        <v>558</v>
      </c>
      <c r="B379" s="47" t="s">
        <v>924</v>
      </c>
    </row>
    <row r="380" spans="1:2" ht="11.25" customHeight="1">
      <c r="A380" s="46" t="s">
        <v>559</v>
      </c>
      <c r="B380" s="47" t="s">
        <v>925</v>
      </c>
    </row>
    <row r="381" spans="1:2" ht="11.25" customHeight="1">
      <c r="A381" s="46" t="s">
        <v>560</v>
      </c>
      <c r="B381" s="47" t="s">
        <v>951</v>
      </c>
    </row>
    <row r="382" spans="1:2" ht="11.25" customHeight="1">
      <c r="A382" s="46" t="s">
        <v>561</v>
      </c>
      <c r="B382" s="47" t="s">
        <v>952</v>
      </c>
    </row>
    <row r="383" spans="1:2" ht="11.25" customHeight="1">
      <c r="A383" s="46" t="s">
        <v>562</v>
      </c>
      <c r="B383" s="47" t="s">
        <v>953</v>
      </c>
    </row>
    <row r="384" spans="1:2">
      <c r="A384" s="50"/>
      <c r="B384" s="50"/>
    </row>
    <row r="385" spans="1:2">
      <c r="A385" s="50"/>
      <c r="B385" s="50"/>
    </row>
    <row r="386" spans="1:2">
      <c r="A386" s="50"/>
      <c r="B386" s="50"/>
    </row>
    <row r="387" spans="1:2">
      <c r="A387" s="50"/>
      <c r="B387" s="50"/>
    </row>
    <row r="388" spans="1:2">
      <c r="A388" s="50"/>
      <c r="B388" s="50"/>
    </row>
    <row r="389" spans="1:2">
      <c r="A389" s="50"/>
      <c r="B389" s="50"/>
    </row>
    <row r="390" spans="1:2">
      <c r="A390" s="50"/>
      <c r="B390" s="50"/>
    </row>
    <row r="391" spans="1:2">
      <c r="A391" s="50"/>
      <c r="B391" s="50"/>
    </row>
    <row r="392" spans="1:2">
      <c r="A392" s="50"/>
      <c r="B392" s="50"/>
    </row>
    <row r="393" spans="1:2">
      <c r="A393" s="50"/>
      <c r="B393" s="50"/>
    </row>
    <row r="394" spans="1:2">
      <c r="A394" s="50"/>
      <c r="B394" s="50"/>
    </row>
    <row r="395" spans="1:2">
      <c r="A395" s="50"/>
      <c r="B395" s="50"/>
    </row>
    <row r="396" spans="1:2">
      <c r="A396" s="50"/>
      <c r="B396" s="50"/>
    </row>
    <row r="397" spans="1:2">
      <c r="A397" s="51"/>
      <c r="B397" s="51"/>
    </row>
    <row r="398" spans="1:2">
      <c r="A398" s="51"/>
      <c r="B398" s="51"/>
    </row>
    <row r="399" spans="1:2">
      <c r="A399" s="50"/>
      <c r="B399" s="50"/>
    </row>
    <row r="400" spans="1:2">
      <c r="A400" s="51"/>
      <c r="B400" s="51"/>
    </row>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sheetData>
  <mergeCells count="2">
    <mergeCell ref="A2:A3"/>
    <mergeCell ref="B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52"/>
  <sheetViews>
    <sheetView zoomScale="140" zoomScaleNormal="140" zoomScalePageLayoutView="140" workbookViewId="0">
      <selection sqref="A1:C1"/>
    </sheetView>
  </sheetViews>
  <sheetFormatPr baseColWidth="10" defaultColWidth="11.42578125" defaultRowHeight="11.1" customHeight="1"/>
  <cols>
    <col min="1" max="1" width="4.5703125" style="62" customWidth="1"/>
    <col min="2" max="2" width="47.7109375" style="63" customWidth="1"/>
    <col min="3" max="3" width="39.7109375" style="15" customWidth="1"/>
    <col min="4" max="16384" width="11.42578125" style="12"/>
  </cols>
  <sheetData>
    <row r="1" spans="1:3" s="40" customFormat="1" ht="39.950000000000003" customHeight="1">
      <c r="A1" s="195" t="s">
        <v>647</v>
      </c>
      <c r="B1" s="195"/>
      <c r="C1" s="195"/>
    </row>
    <row r="2" spans="1:3" ht="11.1" customHeight="1">
      <c r="A2" s="196" t="s">
        <v>563</v>
      </c>
      <c r="B2" s="198" t="s">
        <v>124</v>
      </c>
      <c r="C2" s="200" t="s">
        <v>564</v>
      </c>
    </row>
    <row r="3" spans="1:3" ht="12">
      <c r="A3" s="197"/>
      <c r="B3" s="199"/>
      <c r="C3" s="201"/>
    </row>
    <row r="4" spans="1:3" ht="11.1" customHeight="1">
      <c r="A4" s="54"/>
      <c r="B4" s="55"/>
      <c r="C4" s="56"/>
    </row>
    <row r="5" spans="1:3" ht="24" customHeight="1">
      <c r="A5" s="57">
        <v>1</v>
      </c>
      <c r="B5" s="58" t="s">
        <v>78</v>
      </c>
      <c r="C5" s="56" t="s">
        <v>565</v>
      </c>
    </row>
    <row r="6" spans="1:3" ht="24" customHeight="1">
      <c r="A6" s="57">
        <v>2</v>
      </c>
      <c r="B6" s="58" t="s">
        <v>79</v>
      </c>
      <c r="C6" s="56" t="s">
        <v>566</v>
      </c>
    </row>
    <row r="7" spans="1:3" ht="22.5" customHeight="1">
      <c r="A7" s="57">
        <v>3</v>
      </c>
      <c r="B7" s="58" t="s">
        <v>638</v>
      </c>
      <c r="C7" s="56" t="s">
        <v>567</v>
      </c>
    </row>
    <row r="8" spans="1:3" ht="12" customHeight="1">
      <c r="A8" s="57">
        <v>4</v>
      </c>
      <c r="B8" s="58" t="s">
        <v>80</v>
      </c>
      <c r="C8" s="56" t="s">
        <v>568</v>
      </c>
    </row>
    <row r="9" spans="1:3" ht="24" customHeight="1">
      <c r="A9" s="57">
        <v>5</v>
      </c>
      <c r="B9" s="58" t="s">
        <v>81</v>
      </c>
      <c r="C9" s="56" t="s">
        <v>569</v>
      </c>
    </row>
    <row r="10" spans="1:3" ht="12" customHeight="1">
      <c r="A10" s="57">
        <v>6</v>
      </c>
      <c r="B10" s="58" t="s">
        <v>82</v>
      </c>
      <c r="C10" s="56" t="s">
        <v>570</v>
      </c>
    </row>
    <row r="11" spans="1:3" ht="12" customHeight="1">
      <c r="A11" s="57" t="s">
        <v>571</v>
      </c>
      <c r="B11" s="58"/>
      <c r="C11" s="56"/>
    </row>
    <row r="12" spans="1:3" ht="12" customHeight="1">
      <c r="A12" s="59">
        <v>7</v>
      </c>
      <c r="B12" s="60" t="s">
        <v>83</v>
      </c>
      <c r="C12" s="61" t="s">
        <v>572</v>
      </c>
    </row>
    <row r="13" spans="1:3" ht="12" customHeight="1">
      <c r="A13" s="57" t="s">
        <v>571</v>
      </c>
      <c r="B13" s="58"/>
      <c r="C13" s="56"/>
    </row>
    <row r="14" spans="1:3" ht="12" customHeight="1">
      <c r="A14" s="57">
        <v>8</v>
      </c>
      <c r="B14" s="58" t="s">
        <v>573</v>
      </c>
      <c r="C14" s="56" t="s">
        <v>574</v>
      </c>
    </row>
    <row r="15" spans="1:3" ht="12" customHeight="1">
      <c r="A15" s="57">
        <v>9</v>
      </c>
      <c r="B15" s="58" t="s">
        <v>575</v>
      </c>
      <c r="C15" s="56">
        <v>7851</v>
      </c>
    </row>
    <row r="16" spans="1:3" ht="12" customHeight="1">
      <c r="A16" s="57">
        <v>10</v>
      </c>
      <c r="B16" s="58" t="s">
        <v>86</v>
      </c>
      <c r="C16" s="56" t="s">
        <v>576</v>
      </c>
    </row>
    <row r="17" spans="1:3" ht="12" customHeight="1">
      <c r="A17" s="57">
        <v>11</v>
      </c>
      <c r="B17" s="58" t="s">
        <v>87</v>
      </c>
      <c r="C17" s="56" t="s">
        <v>577</v>
      </c>
    </row>
    <row r="18" spans="1:3" ht="12" customHeight="1">
      <c r="A18" s="57">
        <v>12</v>
      </c>
      <c r="B18" s="58" t="s">
        <v>82</v>
      </c>
      <c r="C18" s="56" t="s">
        <v>578</v>
      </c>
    </row>
    <row r="19" spans="1:3" ht="12" customHeight="1">
      <c r="A19" s="57" t="s">
        <v>571</v>
      </c>
      <c r="B19" s="58"/>
      <c r="C19" s="56"/>
    </row>
    <row r="20" spans="1:3" ht="12" customHeight="1">
      <c r="A20" s="59">
        <v>13</v>
      </c>
      <c r="B20" s="60" t="s">
        <v>88</v>
      </c>
      <c r="C20" s="61" t="s">
        <v>579</v>
      </c>
    </row>
    <row r="21" spans="1:3" ht="12" customHeight="1">
      <c r="A21" s="57" t="s">
        <v>571</v>
      </c>
      <c r="B21" s="58"/>
      <c r="C21" s="56"/>
    </row>
    <row r="22" spans="1:3" ht="12" customHeight="1">
      <c r="A22" s="59">
        <v>14</v>
      </c>
      <c r="B22" s="60" t="s">
        <v>89</v>
      </c>
      <c r="C22" s="61" t="s">
        <v>580</v>
      </c>
    </row>
    <row r="23" spans="1:3" ht="12" customHeight="1">
      <c r="A23" s="57" t="s">
        <v>571</v>
      </c>
      <c r="B23" s="58"/>
      <c r="C23" s="56"/>
    </row>
    <row r="24" spans="1:3" ht="24" customHeight="1">
      <c r="A24" s="57">
        <v>15</v>
      </c>
      <c r="B24" s="58" t="s">
        <v>90</v>
      </c>
      <c r="C24" s="56" t="s">
        <v>581</v>
      </c>
    </row>
    <row r="25" spans="1:3" ht="12" customHeight="1">
      <c r="A25" s="57">
        <v>16</v>
      </c>
      <c r="B25" s="58" t="s">
        <v>91</v>
      </c>
      <c r="C25" s="56">
        <v>6021</v>
      </c>
    </row>
    <row r="26" spans="1:3" ht="12" customHeight="1">
      <c r="A26" s="57">
        <v>17</v>
      </c>
      <c r="B26" s="58" t="s">
        <v>975</v>
      </c>
      <c r="C26" s="56" t="s">
        <v>582</v>
      </c>
    </row>
    <row r="27" spans="1:3" ht="12" customHeight="1">
      <c r="A27" s="57">
        <v>18</v>
      </c>
      <c r="B27" s="58" t="s">
        <v>976</v>
      </c>
      <c r="C27" s="56" t="s">
        <v>583</v>
      </c>
    </row>
    <row r="28" spans="1:3" ht="12" customHeight="1">
      <c r="A28" s="57">
        <v>19</v>
      </c>
      <c r="B28" s="58" t="s">
        <v>28</v>
      </c>
      <c r="C28" s="56">
        <v>6111</v>
      </c>
    </row>
    <row r="29" spans="1:3" ht="12" customHeight="1">
      <c r="A29" s="57">
        <v>20</v>
      </c>
      <c r="B29" s="58" t="s">
        <v>584</v>
      </c>
      <c r="C29" s="56" t="s">
        <v>585</v>
      </c>
    </row>
    <row r="30" spans="1:3" ht="12" customHeight="1">
      <c r="A30" s="57">
        <v>21</v>
      </c>
      <c r="B30" s="58" t="s">
        <v>586</v>
      </c>
      <c r="C30" s="56">
        <v>6141</v>
      </c>
    </row>
    <row r="31" spans="1:3" ht="12" customHeight="1">
      <c r="A31" s="57">
        <v>22</v>
      </c>
      <c r="B31" s="58" t="s">
        <v>587</v>
      </c>
      <c r="C31" s="56" t="s">
        <v>588</v>
      </c>
    </row>
    <row r="32" spans="1:3" ht="12" customHeight="1">
      <c r="A32" s="57">
        <v>23</v>
      </c>
      <c r="B32" s="58" t="s">
        <v>95</v>
      </c>
      <c r="C32" s="56" t="s">
        <v>589</v>
      </c>
    </row>
    <row r="33" spans="1:3" ht="48">
      <c r="A33" s="57">
        <v>24</v>
      </c>
      <c r="B33" s="58" t="s">
        <v>96</v>
      </c>
      <c r="C33" s="56" t="s">
        <v>977</v>
      </c>
    </row>
    <row r="34" spans="1:3" ht="12" customHeight="1">
      <c r="A34" s="57">
        <v>25</v>
      </c>
      <c r="B34" s="58" t="s">
        <v>82</v>
      </c>
      <c r="C34" s="56" t="s">
        <v>570</v>
      </c>
    </row>
    <row r="35" spans="1:3" ht="12" customHeight="1">
      <c r="A35" s="57" t="s">
        <v>571</v>
      </c>
      <c r="B35" s="58"/>
      <c r="C35" s="56"/>
    </row>
    <row r="36" spans="1:3" ht="12" customHeight="1">
      <c r="A36" s="59">
        <v>26</v>
      </c>
      <c r="B36" s="60" t="s">
        <v>97</v>
      </c>
      <c r="C36" s="61" t="s">
        <v>590</v>
      </c>
    </row>
    <row r="37" spans="1:3" ht="12" customHeight="1">
      <c r="A37" s="57" t="s">
        <v>571</v>
      </c>
      <c r="B37" s="58"/>
      <c r="C37" s="56"/>
    </row>
    <row r="38" spans="1:3" ht="12" customHeight="1">
      <c r="A38" s="57">
        <v>27</v>
      </c>
      <c r="B38" s="58" t="s">
        <v>98</v>
      </c>
      <c r="C38" s="56">
        <v>6811</v>
      </c>
    </row>
    <row r="39" spans="1:3" ht="12" customHeight="1">
      <c r="A39" s="57">
        <v>28</v>
      </c>
      <c r="B39" s="58" t="s">
        <v>99</v>
      </c>
      <c r="C39" s="56" t="s">
        <v>591</v>
      </c>
    </row>
    <row r="40" spans="1:3" ht="24" customHeight="1">
      <c r="A40" s="57">
        <v>29</v>
      </c>
      <c r="B40" s="58" t="s">
        <v>100</v>
      </c>
      <c r="C40" s="56" t="s">
        <v>592</v>
      </c>
    </row>
    <row r="41" spans="1:3" ht="12" customHeight="1">
      <c r="A41" s="57">
        <v>30</v>
      </c>
      <c r="B41" s="58" t="s">
        <v>82</v>
      </c>
      <c r="C41" s="56" t="s">
        <v>578</v>
      </c>
    </row>
    <row r="42" spans="1:3" ht="12" customHeight="1">
      <c r="A42" s="57" t="s">
        <v>571</v>
      </c>
      <c r="B42" s="58"/>
      <c r="C42" s="56"/>
    </row>
    <row r="43" spans="1:3" ht="12" customHeight="1">
      <c r="A43" s="59">
        <v>31</v>
      </c>
      <c r="B43" s="60" t="s">
        <v>101</v>
      </c>
      <c r="C43" s="61" t="s">
        <v>593</v>
      </c>
    </row>
    <row r="44" spans="1:3" ht="12" customHeight="1">
      <c r="A44" s="59" t="s">
        <v>571</v>
      </c>
      <c r="B44" s="60"/>
      <c r="C44" s="61"/>
    </row>
    <row r="45" spans="1:3" ht="12" customHeight="1">
      <c r="A45" s="59">
        <v>32</v>
      </c>
      <c r="B45" s="60" t="s">
        <v>102</v>
      </c>
      <c r="C45" s="61" t="s">
        <v>594</v>
      </c>
    </row>
    <row r="46" spans="1:3" ht="12" customHeight="1">
      <c r="A46" s="59" t="s">
        <v>571</v>
      </c>
      <c r="B46" s="60"/>
      <c r="C46" s="61"/>
    </row>
    <row r="47" spans="1:3" ht="12" customHeight="1">
      <c r="A47" s="59">
        <v>33</v>
      </c>
      <c r="B47" s="60" t="s">
        <v>103</v>
      </c>
      <c r="C47" s="61" t="s">
        <v>595</v>
      </c>
    </row>
    <row r="48" spans="1:3" ht="12" customHeight="1">
      <c r="A48" s="59" t="s">
        <v>571</v>
      </c>
      <c r="B48" s="60"/>
      <c r="C48" s="61"/>
    </row>
    <row r="49" spans="1:3" ht="11.45" customHeight="1">
      <c r="A49" s="59">
        <v>34</v>
      </c>
      <c r="B49" s="60" t="s">
        <v>596</v>
      </c>
      <c r="C49" s="61" t="s">
        <v>597</v>
      </c>
    </row>
    <row r="50" spans="1:3" ht="12" customHeight="1">
      <c r="A50" s="57" t="s">
        <v>571</v>
      </c>
      <c r="B50" s="58"/>
      <c r="C50" s="56"/>
    </row>
    <row r="51" spans="1:3" ht="12" customHeight="1">
      <c r="A51" s="57">
        <v>35</v>
      </c>
      <c r="B51" s="58" t="s">
        <v>105</v>
      </c>
      <c r="C51" s="56" t="s">
        <v>598</v>
      </c>
    </row>
    <row r="52" spans="1:3" ht="12" customHeight="1">
      <c r="A52" s="57">
        <v>36</v>
      </c>
      <c r="B52" s="58" t="s">
        <v>106</v>
      </c>
      <c r="C52" s="56" t="s">
        <v>599</v>
      </c>
    </row>
  </sheetData>
  <mergeCells count="4">
    <mergeCell ref="A1:C1"/>
    <mergeCell ref="A2:A3"/>
    <mergeCell ref="B2:B3"/>
    <mergeCell ref="C2:C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55"/>
  <sheetViews>
    <sheetView zoomScale="140" zoomScaleNormal="140" workbookViewId="0">
      <pane xSplit="2" ySplit="18" topLeftCell="C19" activePane="bottomRight" state="frozen"/>
      <selection activeCell="A9" sqref="A9:D9"/>
      <selection pane="topRight" activeCell="A9" sqref="A9:D9"/>
      <selection pane="bottomLeft" activeCell="A9" sqref="A9:D9"/>
      <selection pane="bottomRight" activeCell="C19" sqref="C19"/>
    </sheetView>
  </sheetViews>
  <sheetFormatPr baseColWidth="10" defaultColWidth="11.42578125" defaultRowHeight="11.25"/>
  <cols>
    <col min="1" max="1" width="3.5703125" style="83" customWidth="1"/>
    <col min="2" max="2" width="40.5703125" style="77" customWidth="1"/>
    <col min="3" max="6" width="11.7109375" style="77" customWidth="1"/>
    <col min="7" max="16384" width="11.42578125" style="77"/>
  </cols>
  <sheetData>
    <row r="1" spans="1:8" s="71" customFormat="1" ht="35.1" customHeight="1">
      <c r="A1" s="204" t="s">
        <v>31</v>
      </c>
      <c r="B1" s="205"/>
      <c r="C1" s="202" t="str">
        <f>"Auszahlungen und Einzahlungen der Gemeinden
und Gemeindeverbände "&amp;Deckblatt!A7 - 1&amp;" und "&amp;Deckblatt!A7&amp;" 
nach Arten"</f>
        <v>Auszahlungen und Einzahlungen der Gemeinden
und Gemeindeverbände 2020 und 2021 
nach Arten</v>
      </c>
      <c r="D1" s="202"/>
      <c r="E1" s="202"/>
      <c r="F1" s="203"/>
    </row>
    <row r="2" spans="1:8" s="71" customFormat="1" ht="15" customHeight="1">
      <c r="A2" s="204"/>
      <c r="B2" s="205"/>
      <c r="C2" s="202"/>
      <c r="D2" s="202"/>
      <c r="E2" s="202"/>
      <c r="F2" s="203"/>
    </row>
    <row r="3" spans="1:8" s="71" customFormat="1" ht="15" customHeight="1">
      <c r="A3" s="204"/>
      <c r="B3" s="205"/>
      <c r="C3" s="202"/>
      <c r="D3" s="202"/>
      <c r="E3" s="202"/>
      <c r="F3" s="203"/>
    </row>
    <row r="4" spans="1:8" s="72" customFormat="1" ht="11.45" customHeight="1">
      <c r="A4" s="206" t="s">
        <v>29</v>
      </c>
      <c r="B4" s="207" t="s">
        <v>124</v>
      </c>
      <c r="C4" s="208">
        <f>Deckblatt!A7-1</f>
        <v>2020</v>
      </c>
      <c r="D4" s="208"/>
      <c r="E4" s="208">
        <f>Deckblatt!A7</f>
        <v>2021</v>
      </c>
      <c r="F4" s="209"/>
    </row>
    <row r="5" spans="1:8" s="72" customFormat="1" ht="11.45" customHeight="1">
      <c r="A5" s="206"/>
      <c r="B5" s="207"/>
      <c r="C5" s="208"/>
      <c r="D5" s="208"/>
      <c r="E5" s="208"/>
      <c r="F5" s="209"/>
    </row>
    <row r="6" spans="1:8" s="72" customFormat="1" ht="11.45" customHeight="1">
      <c r="A6" s="206"/>
      <c r="B6" s="207"/>
      <c r="C6" s="208"/>
      <c r="D6" s="208"/>
      <c r="E6" s="208"/>
      <c r="F6" s="209"/>
    </row>
    <row r="7" spans="1:8" s="72" customFormat="1" ht="11.45" customHeight="1">
      <c r="A7" s="206"/>
      <c r="B7" s="207"/>
      <c r="C7" s="208"/>
      <c r="D7" s="208"/>
      <c r="E7" s="208"/>
      <c r="F7" s="209"/>
      <c r="G7" s="73"/>
      <c r="H7" s="73"/>
    </row>
    <row r="8" spans="1:8" s="72" customFormat="1" ht="11.45" customHeight="1">
      <c r="A8" s="206"/>
      <c r="B8" s="207"/>
      <c r="C8" s="208"/>
      <c r="D8" s="208"/>
      <c r="E8" s="208"/>
      <c r="F8" s="209"/>
    </row>
    <row r="9" spans="1:8" s="74" customFormat="1" ht="11.45" customHeight="1">
      <c r="A9" s="206"/>
      <c r="B9" s="207"/>
      <c r="C9" s="208"/>
      <c r="D9" s="208"/>
      <c r="E9" s="208"/>
      <c r="F9" s="209"/>
    </row>
    <row r="10" spans="1:8" s="74" customFormat="1" ht="11.45" customHeight="1">
      <c r="A10" s="206"/>
      <c r="B10" s="207"/>
      <c r="C10" s="211" t="s">
        <v>0</v>
      </c>
      <c r="D10" s="211" t="s">
        <v>30</v>
      </c>
      <c r="E10" s="211" t="s">
        <v>0</v>
      </c>
      <c r="F10" s="210" t="s">
        <v>30</v>
      </c>
    </row>
    <row r="11" spans="1:8" s="74" customFormat="1" ht="11.45" customHeight="1">
      <c r="A11" s="206"/>
      <c r="B11" s="207"/>
      <c r="C11" s="211"/>
      <c r="D11" s="211"/>
      <c r="E11" s="211"/>
      <c r="F11" s="210"/>
    </row>
    <row r="12" spans="1:8" s="74" customFormat="1" ht="11.45" customHeight="1">
      <c r="A12" s="206"/>
      <c r="B12" s="207"/>
      <c r="C12" s="211"/>
      <c r="D12" s="211"/>
      <c r="E12" s="211"/>
      <c r="F12" s="210"/>
    </row>
    <row r="13" spans="1:8" s="74" customFormat="1" ht="11.45" customHeight="1">
      <c r="A13" s="206"/>
      <c r="B13" s="207"/>
      <c r="C13" s="211"/>
      <c r="D13" s="211"/>
      <c r="E13" s="211"/>
      <c r="F13" s="210"/>
    </row>
    <row r="14" spans="1:8" s="74" customFormat="1" ht="11.45" customHeight="1">
      <c r="A14" s="206"/>
      <c r="B14" s="207"/>
      <c r="C14" s="211"/>
      <c r="D14" s="211"/>
      <c r="E14" s="211"/>
      <c r="F14" s="210"/>
    </row>
    <row r="15" spans="1:8" s="74" customFormat="1" ht="11.45" customHeight="1">
      <c r="A15" s="206"/>
      <c r="B15" s="207"/>
      <c r="C15" s="211"/>
      <c r="D15" s="211"/>
      <c r="E15" s="211"/>
      <c r="F15" s="210"/>
    </row>
    <row r="16" spans="1:8" s="74" customFormat="1" ht="11.45" customHeight="1">
      <c r="A16" s="206"/>
      <c r="B16" s="207"/>
      <c r="C16" s="211"/>
      <c r="D16" s="211"/>
      <c r="E16" s="211"/>
      <c r="F16" s="210"/>
    </row>
    <row r="17" spans="1:6" s="74" customFormat="1" ht="11.45" customHeight="1">
      <c r="A17" s="206"/>
      <c r="B17" s="207"/>
      <c r="C17" s="211"/>
      <c r="D17" s="211"/>
      <c r="E17" s="211"/>
      <c r="F17" s="210"/>
    </row>
    <row r="18" spans="1:6" s="68" customFormat="1" ht="11.45" customHeight="1">
      <c r="A18" s="64">
        <v>1</v>
      </c>
      <c r="B18" s="65">
        <v>2</v>
      </c>
      <c r="C18" s="66">
        <v>3</v>
      </c>
      <c r="D18" s="66">
        <v>4</v>
      </c>
      <c r="E18" s="66">
        <v>5</v>
      </c>
      <c r="F18" s="67">
        <v>6</v>
      </c>
    </row>
    <row r="19" spans="1:6" ht="11.45" customHeight="1">
      <c r="A19" s="82"/>
      <c r="B19" s="76"/>
      <c r="C19" s="104" t="s">
        <v>32</v>
      </c>
      <c r="D19" s="101"/>
      <c r="E19" s="104"/>
      <c r="F19" s="101"/>
    </row>
    <row r="20" spans="1:6" ht="10.5" customHeight="1">
      <c r="A20" s="69">
        <f>IF(B20&lt;&gt;"",COUNTA($B$20:B20),"")</f>
        <v>1</v>
      </c>
      <c r="B20" s="78" t="s">
        <v>78</v>
      </c>
      <c r="C20" s="104">
        <v>1162812</v>
      </c>
      <c r="D20" s="101">
        <v>722.53</v>
      </c>
      <c r="E20" s="104">
        <v>1220738</v>
      </c>
      <c r="F20" s="101">
        <v>757.79</v>
      </c>
    </row>
    <row r="21" spans="1:6" ht="10.5" customHeight="1">
      <c r="A21" s="69">
        <f>IF(B21&lt;&gt;"",COUNTA($B$20:B21),"")</f>
        <v>2</v>
      </c>
      <c r="B21" s="78" t="s">
        <v>79</v>
      </c>
      <c r="C21" s="104">
        <v>676109</v>
      </c>
      <c r="D21" s="101">
        <v>420.11</v>
      </c>
      <c r="E21" s="104">
        <v>733498</v>
      </c>
      <c r="F21" s="101">
        <v>455.33</v>
      </c>
    </row>
    <row r="22" spans="1:6" ht="21.6" customHeight="1">
      <c r="A22" s="69">
        <f>IF(B22&lt;&gt;"",COUNTA($B$20:B22),"")</f>
        <v>3</v>
      </c>
      <c r="B22" s="79" t="s">
        <v>638</v>
      </c>
      <c r="C22" s="104">
        <v>1322031</v>
      </c>
      <c r="D22" s="101">
        <v>821.46</v>
      </c>
      <c r="E22" s="104">
        <v>1377753</v>
      </c>
      <c r="F22" s="101">
        <v>855.26</v>
      </c>
    </row>
    <row r="23" spans="1:6" ht="10.5" customHeight="1">
      <c r="A23" s="69">
        <f>IF(B23&lt;&gt;"",COUNTA($B$20:B23),"")</f>
        <v>4</v>
      </c>
      <c r="B23" s="78" t="s">
        <v>80</v>
      </c>
      <c r="C23" s="104">
        <v>19870</v>
      </c>
      <c r="D23" s="101">
        <v>12.35</v>
      </c>
      <c r="E23" s="104">
        <v>17724</v>
      </c>
      <c r="F23" s="101">
        <v>11</v>
      </c>
    </row>
    <row r="24" spans="1:6" ht="10.5" customHeight="1">
      <c r="A24" s="69">
        <f>IF(B24&lt;&gt;"",COUNTA($B$20:B24),"")</f>
        <v>5</v>
      </c>
      <c r="B24" s="78" t="s">
        <v>81</v>
      </c>
      <c r="C24" s="104">
        <v>2397992</v>
      </c>
      <c r="D24" s="101">
        <v>1490.02</v>
      </c>
      <c r="E24" s="104">
        <v>2573716</v>
      </c>
      <c r="F24" s="101">
        <v>1597.67</v>
      </c>
    </row>
    <row r="25" spans="1:6" ht="10.5" customHeight="1">
      <c r="A25" s="69">
        <f>IF(B25&lt;&gt;"",COUNTA($B$20:B25),"")</f>
        <v>6</v>
      </c>
      <c r="B25" s="78" t="s">
        <v>82</v>
      </c>
      <c r="C25" s="104">
        <v>1117467</v>
      </c>
      <c r="D25" s="101">
        <v>694.35</v>
      </c>
      <c r="E25" s="104">
        <v>1166265</v>
      </c>
      <c r="F25" s="101">
        <v>723.97</v>
      </c>
    </row>
    <row r="26" spans="1:6" ht="20.100000000000001" customHeight="1">
      <c r="A26" s="70">
        <f>IF(B26&lt;&gt;"",COUNTA($B$20:B26),"")</f>
        <v>7</v>
      </c>
      <c r="B26" s="80" t="s">
        <v>83</v>
      </c>
      <c r="C26" s="99">
        <v>4461347</v>
      </c>
      <c r="D26" s="102">
        <v>2772.11</v>
      </c>
      <c r="E26" s="99">
        <v>4757164</v>
      </c>
      <c r="F26" s="102">
        <v>2953.07</v>
      </c>
    </row>
    <row r="27" spans="1:6" ht="11.45" customHeight="1">
      <c r="A27" s="69">
        <f>IF(B27&lt;&gt;"",COUNTA($B$20:B27),"")</f>
        <v>8</v>
      </c>
      <c r="B27" s="79" t="s">
        <v>573</v>
      </c>
      <c r="C27" s="104">
        <v>805601</v>
      </c>
      <c r="D27" s="101">
        <v>500.57</v>
      </c>
      <c r="E27" s="104">
        <v>896685</v>
      </c>
      <c r="F27" s="101">
        <v>556.63</v>
      </c>
    </row>
    <row r="28" spans="1:6" ht="10.5" customHeight="1">
      <c r="A28" s="69">
        <f>IF(B28&lt;&gt;"",COUNTA($B$20:B28),"")</f>
        <v>9</v>
      </c>
      <c r="B28" s="78" t="s">
        <v>85</v>
      </c>
      <c r="C28" s="104">
        <v>486694</v>
      </c>
      <c r="D28" s="101">
        <v>302.41000000000003</v>
      </c>
      <c r="E28" s="104">
        <v>513162</v>
      </c>
      <c r="F28" s="101">
        <v>318.55</v>
      </c>
    </row>
    <row r="29" spans="1:6" ht="10.5" customHeight="1">
      <c r="A29" s="69">
        <f>IF(B29&lt;&gt;"",COUNTA($B$20:B29),"")</f>
        <v>10</v>
      </c>
      <c r="B29" s="78" t="s">
        <v>86</v>
      </c>
      <c r="C29" s="104">
        <v>124</v>
      </c>
      <c r="D29" s="101">
        <v>0.08</v>
      </c>
      <c r="E29" s="104">
        <v>217</v>
      </c>
      <c r="F29" s="101">
        <v>0.13</v>
      </c>
    </row>
    <row r="30" spans="1:6" ht="10.5" customHeight="1">
      <c r="A30" s="69">
        <f>IF(B30&lt;&gt;"",COUNTA($B$20:B30),"")</f>
        <v>11</v>
      </c>
      <c r="B30" s="78" t="s">
        <v>87</v>
      </c>
      <c r="C30" s="104">
        <v>91213</v>
      </c>
      <c r="D30" s="101">
        <v>56.68</v>
      </c>
      <c r="E30" s="104">
        <v>108446</v>
      </c>
      <c r="F30" s="101">
        <v>67.319999999999993</v>
      </c>
    </row>
    <row r="31" spans="1:6" ht="10.5" customHeight="1">
      <c r="A31" s="69">
        <f>IF(B31&lt;&gt;"",COUNTA($B$20:B31),"")</f>
        <v>12</v>
      </c>
      <c r="B31" s="78" t="s">
        <v>82</v>
      </c>
      <c r="C31" s="104">
        <v>8330</v>
      </c>
      <c r="D31" s="101">
        <v>5.18</v>
      </c>
      <c r="E31" s="104">
        <v>11535</v>
      </c>
      <c r="F31" s="101">
        <v>7.16</v>
      </c>
    </row>
    <row r="32" spans="1:6" ht="20.100000000000001" customHeight="1">
      <c r="A32" s="70">
        <f>IF(B32&lt;&gt;"",COUNTA($B$20:B32),"")</f>
        <v>13</v>
      </c>
      <c r="B32" s="80" t="s">
        <v>88</v>
      </c>
      <c r="C32" s="99">
        <v>888608</v>
      </c>
      <c r="D32" s="102">
        <v>552.15</v>
      </c>
      <c r="E32" s="99">
        <v>993813</v>
      </c>
      <c r="F32" s="102">
        <v>616.91999999999996</v>
      </c>
    </row>
    <row r="33" spans="1:6" ht="20.100000000000001" customHeight="1">
      <c r="A33" s="70">
        <f>IF(B33&lt;&gt;"",COUNTA($B$20:B33),"")</f>
        <v>14</v>
      </c>
      <c r="B33" s="80" t="s">
        <v>89</v>
      </c>
      <c r="C33" s="99">
        <v>5349954</v>
      </c>
      <c r="D33" s="102">
        <v>3324.26</v>
      </c>
      <c r="E33" s="99">
        <v>5750976</v>
      </c>
      <c r="F33" s="102">
        <v>3569.99</v>
      </c>
    </row>
    <row r="34" spans="1:6" ht="10.5" customHeight="1">
      <c r="A34" s="69">
        <f>IF(B34&lt;&gt;"",COUNTA($B$20:B34),"")</f>
        <v>15</v>
      </c>
      <c r="B34" s="78" t="s">
        <v>90</v>
      </c>
      <c r="C34" s="104">
        <v>1317186</v>
      </c>
      <c r="D34" s="101">
        <v>818.45</v>
      </c>
      <c r="E34" s="104">
        <v>1438046</v>
      </c>
      <c r="F34" s="101">
        <v>892.68</v>
      </c>
    </row>
    <row r="35" spans="1:6" ht="10.5" customHeight="1">
      <c r="A35" s="69">
        <f>IF(B35&lt;&gt;"",COUNTA($B$20:B35),"")</f>
        <v>16</v>
      </c>
      <c r="B35" s="78" t="s">
        <v>91</v>
      </c>
      <c r="C35" s="104">
        <v>480918</v>
      </c>
      <c r="D35" s="101">
        <v>298.82</v>
      </c>
      <c r="E35" s="104">
        <v>484975</v>
      </c>
      <c r="F35" s="101">
        <v>301.05</v>
      </c>
    </row>
    <row r="36" spans="1:6" ht="10.5" customHeight="1">
      <c r="A36" s="69">
        <f>IF(B36&lt;&gt;"",COUNTA($B$20:B36),"")</f>
        <v>17</v>
      </c>
      <c r="B36" s="78" t="s">
        <v>107</v>
      </c>
      <c r="C36" s="104">
        <v>486131</v>
      </c>
      <c r="D36" s="101">
        <v>302.06</v>
      </c>
      <c r="E36" s="104">
        <v>598466</v>
      </c>
      <c r="F36" s="101">
        <v>371.51</v>
      </c>
    </row>
    <row r="37" spans="1:6" ht="10.5" customHeight="1">
      <c r="A37" s="69">
        <f>IF(B37&lt;&gt;"",COUNTA($B$20:B37),"")</f>
        <v>18</v>
      </c>
      <c r="B37" s="78" t="s">
        <v>108</v>
      </c>
      <c r="C37" s="104">
        <v>203108</v>
      </c>
      <c r="D37" s="101">
        <v>126.2</v>
      </c>
      <c r="E37" s="104">
        <v>206352</v>
      </c>
      <c r="F37" s="101">
        <v>128.1</v>
      </c>
    </row>
    <row r="38" spans="1:6" ht="10.5" customHeight="1">
      <c r="A38" s="69">
        <f>IF(B38&lt;&gt;"",COUNTA($B$20:B38),"")</f>
        <v>19</v>
      </c>
      <c r="B38" s="78" t="s">
        <v>28</v>
      </c>
      <c r="C38" s="104">
        <v>963828</v>
      </c>
      <c r="D38" s="101">
        <v>598.89</v>
      </c>
      <c r="E38" s="104">
        <v>981634</v>
      </c>
      <c r="F38" s="101">
        <v>609.36</v>
      </c>
    </row>
    <row r="39" spans="1:6" ht="21.6" customHeight="1">
      <c r="A39" s="69">
        <f>IF(B39&lt;&gt;"",COUNTA($B$20:B39),"")</f>
        <v>20</v>
      </c>
      <c r="B39" s="79" t="s">
        <v>92</v>
      </c>
      <c r="C39" s="104">
        <v>529761</v>
      </c>
      <c r="D39" s="101">
        <v>329.17</v>
      </c>
      <c r="E39" s="104">
        <v>431935</v>
      </c>
      <c r="F39" s="101">
        <v>268.13</v>
      </c>
    </row>
    <row r="40" spans="1:6" ht="21.6" customHeight="1">
      <c r="A40" s="69">
        <f>IF(B40&lt;&gt;"",COUNTA($B$20:B40),"")</f>
        <v>21</v>
      </c>
      <c r="B40" s="79" t="s">
        <v>93</v>
      </c>
      <c r="C40" s="104">
        <v>840142</v>
      </c>
      <c r="D40" s="101">
        <v>522.03</v>
      </c>
      <c r="E40" s="104">
        <v>892161</v>
      </c>
      <c r="F40" s="101">
        <v>553.82000000000005</v>
      </c>
    </row>
    <row r="41" spans="1:6" ht="21.6" customHeight="1">
      <c r="A41" s="69">
        <f>IF(B41&lt;&gt;"",COUNTA($B$20:B41),"")</f>
        <v>22</v>
      </c>
      <c r="B41" s="79" t="s">
        <v>94</v>
      </c>
      <c r="C41" s="104">
        <v>273239</v>
      </c>
      <c r="D41" s="101">
        <v>169.78</v>
      </c>
      <c r="E41" s="104">
        <v>275196</v>
      </c>
      <c r="F41" s="101">
        <v>170.83</v>
      </c>
    </row>
    <row r="42" spans="1:6" ht="10.5" customHeight="1">
      <c r="A42" s="69">
        <f>IF(B42&lt;&gt;"",COUNTA($B$20:B42),"")</f>
        <v>23</v>
      </c>
      <c r="B42" s="78" t="s">
        <v>95</v>
      </c>
      <c r="C42" s="104">
        <v>265916</v>
      </c>
      <c r="D42" s="101">
        <v>165.23</v>
      </c>
      <c r="E42" s="104">
        <v>275035</v>
      </c>
      <c r="F42" s="101">
        <v>170.73</v>
      </c>
    </row>
    <row r="43" spans="1:6" ht="10.5" customHeight="1">
      <c r="A43" s="69">
        <f>IF(B43&lt;&gt;"",COUNTA($B$20:B43),"")</f>
        <v>24</v>
      </c>
      <c r="B43" s="78" t="s">
        <v>96</v>
      </c>
      <c r="C43" s="104">
        <v>1829428</v>
      </c>
      <c r="D43" s="101">
        <v>1136.74</v>
      </c>
      <c r="E43" s="104">
        <v>1971825</v>
      </c>
      <c r="F43" s="101">
        <v>1224.03</v>
      </c>
    </row>
    <row r="44" spans="1:6" ht="10.5" customHeight="1">
      <c r="A44" s="69">
        <f>IF(B44&lt;&gt;"",COUNTA($B$20:B44),"")</f>
        <v>25</v>
      </c>
      <c r="B44" s="78" t="s">
        <v>82</v>
      </c>
      <c r="C44" s="104">
        <v>1117467</v>
      </c>
      <c r="D44" s="101">
        <v>694.35</v>
      </c>
      <c r="E44" s="104">
        <v>1166265</v>
      </c>
      <c r="F44" s="101">
        <v>723.97</v>
      </c>
    </row>
    <row r="45" spans="1:6" ht="20.100000000000001" customHeight="1">
      <c r="A45" s="70">
        <f>IF(B45&lt;&gt;"",COUNTA($B$20:B45),"")</f>
        <v>26</v>
      </c>
      <c r="B45" s="80" t="s">
        <v>97</v>
      </c>
      <c r="C45" s="99">
        <v>4902033</v>
      </c>
      <c r="D45" s="102">
        <v>3045.94</v>
      </c>
      <c r="E45" s="99">
        <v>5099567</v>
      </c>
      <c r="F45" s="102">
        <v>3165.62</v>
      </c>
    </row>
    <row r="46" spans="1:6" ht="10.5" customHeight="1">
      <c r="A46" s="69">
        <f>IF(B46&lt;&gt;"",COUNTA($B$20:B46),"")</f>
        <v>27</v>
      </c>
      <c r="B46" s="78" t="s">
        <v>98</v>
      </c>
      <c r="C46" s="104">
        <v>528057</v>
      </c>
      <c r="D46" s="101">
        <v>328.11</v>
      </c>
      <c r="E46" s="104">
        <v>537069</v>
      </c>
      <c r="F46" s="101">
        <v>333.39</v>
      </c>
    </row>
    <row r="47" spans="1:6" ht="10.5" customHeight="1">
      <c r="A47" s="69">
        <f>IF(B47&lt;&gt;"",COUNTA($B$20:B47),"")</f>
        <v>28</v>
      </c>
      <c r="B47" s="78" t="s">
        <v>99</v>
      </c>
      <c r="C47" s="104">
        <v>0</v>
      </c>
      <c r="D47" s="101">
        <v>0</v>
      </c>
      <c r="E47" s="104">
        <v>1770</v>
      </c>
      <c r="F47" s="101">
        <v>1.1000000000000001</v>
      </c>
    </row>
    <row r="48" spans="1:6" ht="10.5" customHeight="1">
      <c r="A48" s="69">
        <f>IF(B48&lt;&gt;"",COUNTA($B$20:B48),"")</f>
        <v>29</v>
      </c>
      <c r="B48" s="78" t="s">
        <v>100</v>
      </c>
      <c r="C48" s="104">
        <v>257099</v>
      </c>
      <c r="D48" s="101">
        <v>159.75</v>
      </c>
      <c r="E48" s="104">
        <v>332306</v>
      </c>
      <c r="F48" s="101">
        <v>206.28</v>
      </c>
    </row>
    <row r="49" spans="1:6" ht="10.5" customHeight="1">
      <c r="A49" s="69">
        <f>IF(B49&lt;&gt;"",COUNTA($B$20:B49),"")</f>
        <v>30</v>
      </c>
      <c r="B49" s="78" t="s">
        <v>82</v>
      </c>
      <c r="C49" s="104">
        <v>8330</v>
      </c>
      <c r="D49" s="101">
        <v>5.18</v>
      </c>
      <c r="E49" s="104">
        <v>11535</v>
      </c>
      <c r="F49" s="101">
        <v>7.16</v>
      </c>
    </row>
    <row r="50" spans="1:6" ht="20.100000000000001" customHeight="1">
      <c r="A50" s="70">
        <f>IF(B50&lt;&gt;"",COUNTA($B$20:B50),"")</f>
        <v>31</v>
      </c>
      <c r="B50" s="80" t="s">
        <v>101</v>
      </c>
      <c r="C50" s="99">
        <v>776826</v>
      </c>
      <c r="D50" s="102">
        <v>482.69</v>
      </c>
      <c r="E50" s="99">
        <v>859610</v>
      </c>
      <c r="F50" s="102">
        <v>533.61</v>
      </c>
    </row>
    <row r="51" spans="1:6" ht="20.100000000000001" customHeight="1">
      <c r="A51" s="70">
        <f>IF(B51&lt;&gt;"",COUNTA($B$20:B51),"")</f>
        <v>32</v>
      </c>
      <c r="B51" s="80" t="s">
        <v>102</v>
      </c>
      <c r="C51" s="99">
        <v>5678858</v>
      </c>
      <c r="D51" s="102">
        <v>3528.63</v>
      </c>
      <c r="E51" s="99">
        <v>5959177</v>
      </c>
      <c r="F51" s="102">
        <v>3699.23</v>
      </c>
    </row>
    <row r="52" spans="1:6" ht="20.100000000000001" customHeight="1">
      <c r="A52" s="70">
        <f>IF(B52&lt;&gt;"",COUNTA($B$20:B52),"")</f>
        <v>33</v>
      </c>
      <c r="B52" s="80" t="s">
        <v>103</v>
      </c>
      <c r="C52" s="99">
        <v>328904</v>
      </c>
      <c r="D52" s="102">
        <v>204.37</v>
      </c>
      <c r="E52" s="99">
        <v>208200</v>
      </c>
      <c r="F52" s="102">
        <v>129.24</v>
      </c>
    </row>
    <row r="53" spans="1:6" ht="24.95" customHeight="1">
      <c r="A53" s="69">
        <f>IF(B53&lt;&gt;"",COUNTA($B$20:B53),"")</f>
        <v>34</v>
      </c>
      <c r="B53" s="81" t="s">
        <v>104</v>
      </c>
      <c r="C53" s="100">
        <v>440686</v>
      </c>
      <c r="D53" s="103">
        <v>273.83</v>
      </c>
      <c r="E53" s="100">
        <v>342403</v>
      </c>
      <c r="F53" s="103">
        <v>212.55</v>
      </c>
    </row>
    <row r="54" spans="1:6" ht="18" customHeight="1">
      <c r="A54" s="69">
        <f>IF(B54&lt;&gt;"",COUNTA($B$20:B54),"")</f>
        <v>35</v>
      </c>
      <c r="B54" s="78" t="s">
        <v>105</v>
      </c>
      <c r="C54" s="104">
        <v>116640</v>
      </c>
      <c r="D54" s="101">
        <v>72.48</v>
      </c>
      <c r="E54" s="104">
        <v>143025</v>
      </c>
      <c r="F54" s="101">
        <v>88.78</v>
      </c>
    </row>
    <row r="55" spans="1:6">
      <c r="A55" s="69">
        <f>IF(B55&lt;&gt;"",COUNTA($B$20:B55),"")</f>
        <v>36</v>
      </c>
      <c r="B55" s="78" t="s">
        <v>106</v>
      </c>
      <c r="C55" s="104">
        <v>163821</v>
      </c>
      <c r="D55" s="101">
        <v>101.79</v>
      </c>
      <c r="E55" s="104">
        <v>155922</v>
      </c>
      <c r="F55" s="101">
        <v>96.79</v>
      </c>
    </row>
  </sheetData>
  <mergeCells count="10">
    <mergeCell ref="C1:F3"/>
    <mergeCell ref="A1:B3"/>
    <mergeCell ref="A4:A17"/>
    <mergeCell ref="B4:B17"/>
    <mergeCell ref="C4:D9"/>
    <mergeCell ref="E4:F9"/>
    <mergeCell ref="F10:F17"/>
    <mergeCell ref="C10:C17"/>
    <mergeCell ref="E10:E17"/>
    <mergeCell ref="D10:D17"/>
  </mergeCells>
  <phoneticPr fontId="2" type="noConversion"/>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D92"/>
  <sheetViews>
    <sheetView zoomScale="140" zoomScaleNormal="140" workbookViewId="0">
      <pane xSplit="2" ySplit="18" topLeftCell="C19" activePane="bottomRight" state="frozen"/>
      <selection activeCell="A4" sqref="A4:D17"/>
      <selection pane="topRight" activeCell="A4" sqref="A4:D17"/>
      <selection pane="bottomLeft" activeCell="A4" sqref="A4:D17"/>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45</v>
      </c>
      <c r="B1" s="219"/>
      <c r="C1" s="220" t="str">
        <f>"Auszahlungen und Einzahlungen der Gemeinden 
und Gemeindeverbände "&amp;Deckblatt!A7&amp;" nach Produktbereichen"</f>
        <v>Auszahlungen und Einzahlungen der Gemeinden 
und Gemeindeverbände 2021 nach Produktbereichen</v>
      </c>
      <c r="D1" s="220"/>
      <c r="E1" s="220"/>
      <c r="F1" s="220"/>
      <c r="G1" s="221"/>
      <c r="H1" s="222" t="str">
        <f>"Auszahlungen und Einzahlungen der Gemeinden 
und Gemeindeverbände "&amp;Deckblatt!A7&amp;" nach Produktbereichen"</f>
        <v>Auszahlungen und Einzahlungen der Gemeinden 
und Gemeindeverbände 2021 nach Produktbereichen</v>
      </c>
      <c r="I1" s="220"/>
      <c r="J1" s="220"/>
      <c r="K1" s="220"/>
      <c r="L1" s="220"/>
      <c r="M1" s="220"/>
      <c r="N1" s="221"/>
    </row>
    <row r="2" spans="1:14" s="74" customFormat="1" ht="15" customHeight="1">
      <c r="A2" s="218"/>
      <c r="B2" s="219"/>
      <c r="C2" s="220" t="s">
        <v>63</v>
      </c>
      <c r="D2" s="220"/>
      <c r="E2" s="220"/>
      <c r="F2" s="220"/>
      <c r="G2" s="221"/>
      <c r="H2" s="222" t="s">
        <v>63</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23" t="s">
        <v>29</v>
      </c>
      <c r="B4" s="224" t="s">
        <v>124</v>
      </c>
      <c r="C4" s="224" t="s">
        <v>2</v>
      </c>
      <c r="D4" s="224" t="s">
        <v>128</v>
      </c>
      <c r="E4" s="224"/>
      <c r="F4" s="224"/>
      <c r="G4" s="226"/>
      <c r="H4" s="225" t="s">
        <v>128</v>
      </c>
      <c r="I4" s="224"/>
      <c r="J4" s="224"/>
      <c r="K4" s="224"/>
      <c r="L4" s="224"/>
      <c r="M4" s="224"/>
      <c r="N4" s="226"/>
    </row>
    <row r="5" spans="1:14" ht="11.45" customHeight="1">
      <c r="A5" s="223"/>
      <c r="B5" s="224"/>
      <c r="C5" s="224"/>
      <c r="D5" s="215" t="s">
        <v>115</v>
      </c>
      <c r="E5" s="215" t="s">
        <v>116</v>
      </c>
      <c r="F5" s="215" t="s">
        <v>117</v>
      </c>
      <c r="G5" s="214" t="s">
        <v>118</v>
      </c>
      <c r="H5" s="223" t="s">
        <v>119</v>
      </c>
      <c r="I5" s="215" t="s">
        <v>112</v>
      </c>
      <c r="J5" s="215"/>
      <c r="K5" s="215" t="s">
        <v>121</v>
      </c>
      <c r="L5" s="215" t="s">
        <v>126</v>
      </c>
      <c r="M5" s="215" t="s">
        <v>127</v>
      </c>
      <c r="N5" s="214" t="s">
        <v>122</v>
      </c>
    </row>
    <row r="6" spans="1:14" ht="11.45" customHeight="1">
      <c r="A6" s="223"/>
      <c r="B6" s="224"/>
      <c r="C6" s="224"/>
      <c r="D6" s="215"/>
      <c r="E6" s="215"/>
      <c r="F6" s="215"/>
      <c r="G6" s="214"/>
      <c r="H6" s="223"/>
      <c r="I6" s="215" t="s">
        <v>111</v>
      </c>
      <c r="J6" s="215" t="s">
        <v>120</v>
      </c>
      <c r="K6" s="215"/>
      <c r="L6" s="215"/>
      <c r="M6" s="215"/>
      <c r="N6" s="214"/>
    </row>
    <row r="7" spans="1:14" ht="11.45" customHeight="1">
      <c r="A7" s="223"/>
      <c r="B7" s="224"/>
      <c r="C7" s="224"/>
      <c r="D7" s="215"/>
      <c r="E7" s="215"/>
      <c r="F7" s="215"/>
      <c r="G7" s="214"/>
      <c r="H7" s="223"/>
      <c r="I7" s="215"/>
      <c r="J7" s="215"/>
      <c r="K7" s="215"/>
      <c r="L7" s="215"/>
      <c r="M7" s="215"/>
      <c r="N7" s="214"/>
    </row>
    <row r="8" spans="1:14" ht="11.45" customHeight="1">
      <c r="A8" s="223"/>
      <c r="B8" s="224"/>
      <c r="C8" s="224"/>
      <c r="D8" s="215"/>
      <c r="E8" s="215"/>
      <c r="F8" s="215"/>
      <c r="G8" s="214"/>
      <c r="H8" s="223"/>
      <c r="I8" s="215"/>
      <c r="J8" s="215"/>
      <c r="K8" s="215"/>
      <c r="L8" s="215"/>
      <c r="M8" s="215"/>
      <c r="N8" s="214"/>
    </row>
    <row r="9" spans="1:14" ht="11.45" customHeight="1">
      <c r="A9" s="223"/>
      <c r="B9" s="224"/>
      <c r="C9" s="224"/>
      <c r="D9" s="215"/>
      <c r="E9" s="215"/>
      <c r="F9" s="215"/>
      <c r="G9" s="214"/>
      <c r="H9" s="223"/>
      <c r="I9" s="215"/>
      <c r="J9" s="215"/>
      <c r="K9" s="215"/>
      <c r="L9" s="215"/>
      <c r="M9" s="215"/>
      <c r="N9" s="214"/>
    </row>
    <row r="10" spans="1:14" ht="11.45" customHeight="1">
      <c r="A10" s="223"/>
      <c r="B10" s="224"/>
      <c r="C10" s="224"/>
      <c r="D10" s="215"/>
      <c r="E10" s="215"/>
      <c r="F10" s="215"/>
      <c r="G10" s="214"/>
      <c r="H10" s="223"/>
      <c r="I10" s="215"/>
      <c r="J10" s="215"/>
      <c r="K10" s="215"/>
      <c r="L10" s="215"/>
      <c r="M10" s="215"/>
      <c r="N10" s="214"/>
    </row>
    <row r="11" spans="1:14" ht="11.45" customHeight="1">
      <c r="A11" s="223"/>
      <c r="B11" s="224"/>
      <c r="C11" s="224"/>
      <c r="D11" s="215"/>
      <c r="E11" s="215"/>
      <c r="F11" s="215"/>
      <c r="G11" s="214"/>
      <c r="H11" s="223"/>
      <c r="I11" s="215"/>
      <c r="J11" s="215"/>
      <c r="K11" s="215"/>
      <c r="L11" s="215"/>
      <c r="M11" s="215"/>
      <c r="N11" s="214"/>
    </row>
    <row r="12" spans="1:14" ht="11.45" customHeight="1">
      <c r="A12" s="223"/>
      <c r="B12" s="224"/>
      <c r="C12" s="224"/>
      <c r="D12" s="215"/>
      <c r="E12" s="215"/>
      <c r="F12" s="215"/>
      <c r="G12" s="214"/>
      <c r="H12" s="223"/>
      <c r="I12" s="215"/>
      <c r="J12" s="215"/>
      <c r="K12" s="215"/>
      <c r="L12" s="215"/>
      <c r="M12" s="215"/>
      <c r="N12" s="214"/>
    </row>
    <row r="13" spans="1:14" ht="11.45" customHeight="1">
      <c r="A13" s="223"/>
      <c r="B13" s="224"/>
      <c r="C13" s="224"/>
      <c r="D13" s="215"/>
      <c r="E13" s="215"/>
      <c r="F13" s="215"/>
      <c r="G13" s="214"/>
      <c r="H13" s="223"/>
      <c r="I13" s="215"/>
      <c r="J13" s="215"/>
      <c r="K13" s="215"/>
      <c r="L13" s="215"/>
      <c r="M13" s="215"/>
      <c r="N13" s="214"/>
    </row>
    <row r="14" spans="1:14" ht="11.45" customHeight="1">
      <c r="A14" s="223"/>
      <c r="B14" s="224"/>
      <c r="C14" s="224"/>
      <c r="D14" s="215"/>
      <c r="E14" s="215"/>
      <c r="F14" s="215"/>
      <c r="G14" s="214"/>
      <c r="H14" s="223"/>
      <c r="I14" s="215"/>
      <c r="J14" s="215"/>
      <c r="K14" s="215"/>
      <c r="L14" s="215"/>
      <c r="M14" s="215"/>
      <c r="N14" s="214"/>
    </row>
    <row r="15" spans="1:14" ht="11.45" customHeight="1">
      <c r="A15" s="223"/>
      <c r="B15" s="224"/>
      <c r="C15" s="224"/>
      <c r="D15" s="215"/>
      <c r="E15" s="215"/>
      <c r="F15" s="215"/>
      <c r="G15" s="214"/>
      <c r="H15" s="223"/>
      <c r="I15" s="215"/>
      <c r="J15" s="215"/>
      <c r="K15" s="215"/>
      <c r="L15" s="215"/>
      <c r="M15" s="215"/>
      <c r="N15" s="214"/>
    </row>
    <row r="16" spans="1:14" ht="11.45" customHeight="1">
      <c r="A16" s="223"/>
      <c r="B16" s="224"/>
      <c r="C16" s="224"/>
      <c r="D16" s="215"/>
      <c r="E16" s="215"/>
      <c r="F16" s="215"/>
      <c r="G16" s="214"/>
      <c r="H16" s="223"/>
      <c r="I16" s="215"/>
      <c r="J16" s="215"/>
      <c r="K16" s="215"/>
      <c r="L16" s="215"/>
      <c r="M16" s="215"/>
      <c r="N16" s="214"/>
    </row>
    <row r="17" spans="1:30" ht="11.45" customHeight="1">
      <c r="A17" s="223"/>
      <c r="B17" s="224"/>
      <c r="C17" s="224"/>
      <c r="D17" s="118">
        <v>11</v>
      </c>
      <c r="E17" s="118">
        <v>12</v>
      </c>
      <c r="F17" s="118" t="s">
        <v>109</v>
      </c>
      <c r="G17" s="119" t="s">
        <v>110</v>
      </c>
      <c r="H17" s="117">
        <v>3</v>
      </c>
      <c r="I17" s="118" t="s">
        <v>113</v>
      </c>
      <c r="J17" s="118">
        <v>36</v>
      </c>
      <c r="K17" s="118">
        <v>4</v>
      </c>
      <c r="L17" s="118" t="s">
        <v>114</v>
      </c>
      <c r="M17" s="118" t="s">
        <v>123</v>
      </c>
      <c r="N17" s="119">
        <v>6</v>
      </c>
    </row>
    <row r="18" spans="1:30" s="83" customFormat="1" ht="11.45" customHeight="1">
      <c r="A18" s="123">
        <v>1</v>
      </c>
      <c r="B18" s="124">
        <v>2</v>
      </c>
      <c r="C18" s="121">
        <v>3</v>
      </c>
      <c r="D18" s="121">
        <v>4</v>
      </c>
      <c r="E18" s="121">
        <v>5</v>
      </c>
      <c r="F18" s="121">
        <v>6</v>
      </c>
      <c r="G18" s="122">
        <v>7</v>
      </c>
      <c r="H18" s="120">
        <v>8</v>
      </c>
      <c r="I18" s="121">
        <v>9</v>
      </c>
      <c r="J18" s="121">
        <v>10</v>
      </c>
      <c r="K18" s="121">
        <v>11</v>
      </c>
      <c r="L18" s="121">
        <v>12</v>
      </c>
      <c r="M18" s="121">
        <v>13</v>
      </c>
      <c r="N18" s="122">
        <v>14</v>
      </c>
    </row>
    <row r="19" spans="1:30" s="71" customFormat="1" ht="20.100000000000001" customHeight="1">
      <c r="A19" s="88"/>
      <c r="B19" s="84"/>
      <c r="C19" s="216" t="s">
        <v>60</v>
      </c>
      <c r="D19" s="217"/>
      <c r="E19" s="217"/>
      <c r="F19" s="217"/>
      <c r="G19" s="217"/>
      <c r="H19" s="217" t="s">
        <v>60</v>
      </c>
      <c r="I19" s="217"/>
      <c r="J19" s="217"/>
      <c r="K19" s="217"/>
      <c r="L19" s="217"/>
      <c r="M19" s="217"/>
      <c r="N19" s="217"/>
      <c r="O19" s="85"/>
      <c r="P19" s="85"/>
      <c r="Q19" s="85"/>
      <c r="R19" s="85"/>
      <c r="S19" s="85"/>
      <c r="T19" s="85"/>
      <c r="U19" s="85"/>
      <c r="V19" s="85"/>
      <c r="W19" s="85"/>
      <c r="X19" s="85"/>
      <c r="Y19" s="85"/>
      <c r="Z19" s="85"/>
      <c r="AA19" s="85"/>
      <c r="AB19" s="85"/>
      <c r="AC19" s="85"/>
      <c r="AD19" s="85"/>
    </row>
    <row r="20" spans="1:30" s="71" customFormat="1" ht="11.1" customHeight="1">
      <c r="A20" s="69">
        <f>IF(B20&lt;&gt;"",COUNTA($B$20:B20),"")</f>
        <v>1</v>
      </c>
      <c r="B20" s="78" t="s">
        <v>78</v>
      </c>
      <c r="C20" s="111">
        <v>1220738</v>
      </c>
      <c r="D20" s="111">
        <v>455121</v>
      </c>
      <c r="E20" s="111">
        <v>196858</v>
      </c>
      <c r="F20" s="111">
        <v>58126</v>
      </c>
      <c r="G20" s="111">
        <v>56461</v>
      </c>
      <c r="H20" s="105">
        <v>208463</v>
      </c>
      <c r="I20" s="105">
        <v>73951</v>
      </c>
      <c r="J20" s="105">
        <v>134513</v>
      </c>
      <c r="K20" s="105">
        <v>48489</v>
      </c>
      <c r="L20" s="111">
        <v>123947</v>
      </c>
      <c r="M20" s="111">
        <v>73273</v>
      </c>
      <c r="N20" s="105">
        <v>0</v>
      </c>
      <c r="O20" s="85"/>
      <c r="P20" s="85"/>
      <c r="Q20" s="85"/>
      <c r="R20" s="85"/>
      <c r="S20" s="85"/>
      <c r="T20" s="85"/>
      <c r="U20" s="85"/>
      <c r="V20" s="85"/>
      <c r="W20" s="85"/>
      <c r="X20" s="85"/>
      <c r="Y20" s="85"/>
      <c r="Z20" s="85"/>
      <c r="AA20" s="85"/>
      <c r="AB20" s="85"/>
      <c r="AC20" s="85"/>
      <c r="AD20" s="85"/>
    </row>
    <row r="21" spans="1:30" s="71" customFormat="1" ht="11.1" customHeight="1">
      <c r="A21" s="69">
        <f>IF(B21&lt;&gt;"",COUNTA($B$20:B21),"")</f>
        <v>2</v>
      </c>
      <c r="B21" s="78" t="s">
        <v>79</v>
      </c>
      <c r="C21" s="111">
        <v>733498</v>
      </c>
      <c r="D21" s="111">
        <v>154556</v>
      </c>
      <c r="E21" s="111">
        <v>66260</v>
      </c>
      <c r="F21" s="111">
        <v>203972</v>
      </c>
      <c r="G21" s="111">
        <v>21027</v>
      </c>
      <c r="H21" s="105">
        <v>50077</v>
      </c>
      <c r="I21" s="105">
        <v>32569</v>
      </c>
      <c r="J21" s="105">
        <v>17508</v>
      </c>
      <c r="K21" s="105">
        <v>32007</v>
      </c>
      <c r="L21" s="111">
        <v>132161</v>
      </c>
      <c r="M21" s="111">
        <v>73368</v>
      </c>
      <c r="N21" s="105">
        <v>69</v>
      </c>
      <c r="O21" s="85"/>
      <c r="P21" s="85"/>
      <c r="Q21" s="85"/>
      <c r="R21" s="85"/>
      <c r="S21" s="85"/>
      <c r="T21" s="85"/>
      <c r="U21" s="85"/>
      <c r="V21" s="85"/>
      <c r="W21" s="85"/>
      <c r="X21" s="85"/>
      <c r="Y21" s="85"/>
      <c r="Z21" s="85"/>
      <c r="AA21" s="85"/>
      <c r="AB21" s="85"/>
      <c r="AC21" s="85"/>
      <c r="AD21" s="85"/>
    </row>
    <row r="22" spans="1:30" s="71" customFormat="1" ht="21.6" customHeight="1">
      <c r="A22" s="69">
        <f>IF(B22&lt;&gt;"",COUNTA($B$20:B22),"")</f>
        <v>3</v>
      </c>
      <c r="B22" s="79" t="s">
        <v>638</v>
      </c>
      <c r="C22" s="111">
        <v>1377753</v>
      </c>
      <c r="D22" s="111">
        <v>0</v>
      </c>
      <c r="E22" s="111">
        <v>0</v>
      </c>
      <c r="F22" s="111">
        <v>0</v>
      </c>
      <c r="G22" s="111">
        <v>0</v>
      </c>
      <c r="H22" s="105">
        <v>1377753</v>
      </c>
      <c r="I22" s="105">
        <v>1113127</v>
      </c>
      <c r="J22" s="105">
        <v>264626</v>
      </c>
      <c r="K22" s="105">
        <v>0</v>
      </c>
      <c r="L22" s="111">
        <v>0</v>
      </c>
      <c r="M22" s="111">
        <v>0</v>
      </c>
      <c r="N22" s="105">
        <v>0</v>
      </c>
      <c r="O22" s="85"/>
      <c r="P22" s="85"/>
      <c r="Q22" s="85"/>
      <c r="R22" s="85"/>
      <c r="S22" s="85"/>
      <c r="T22" s="85"/>
      <c r="U22" s="85"/>
      <c r="V22" s="85"/>
      <c r="W22" s="85"/>
      <c r="X22" s="85"/>
      <c r="Y22" s="85"/>
      <c r="Z22" s="85"/>
      <c r="AA22" s="85"/>
      <c r="AB22" s="85"/>
      <c r="AC22" s="85"/>
      <c r="AD22" s="85"/>
    </row>
    <row r="23" spans="1:30" s="71" customFormat="1" ht="11.1" customHeight="1">
      <c r="A23" s="69">
        <f>IF(B23&lt;&gt;"",COUNTA($B$20:B23),"")</f>
        <v>4</v>
      </c>
      <c r="B23" s="78" t="s">
        <v>80</v>
      </c>
      <c r="C23" s="111">
        <v>17724</v>
      </c>
      <c r="D23" s="111">
        <v>674</v>
      </c>
      <c r="E23" s="111">
        <v>64</v>
      </c>
      <c r="F23" s="111">
        <v>133</v>
      </c>
      <c r="G23" s="111">
        <v>6</v>
      </c>
      <c r="H23" s="105">
        <v>89</v>
      </c>
      <c r="I23" s="105">
        <v>1</v>
      </c>
      <c r="J23" s="105">
        <v>88</v>
      </c>
      <c r="K23" s="105">
        <v>35</v>
      </c>
      <c r="L23" s="111">
        <v>317</v>
      </c>
      <c r="M23" s="111">
        <v>434</v>
      </c>
      <c r="N23" s="105">
        <v>15971</v>
      </c>
      <c r="O23" s="85"/>
      <c r="P23" s="85"/>
      <c r="Q23" s="85"/>
      <c r="R23" s="85"/>
      <c r="S23" s="85"/>
      <c r="T23" s="85"/>
      <c r="U23" s="85"/>
      <c r="V23" s="85"/>
      <c r="W23" s="85"/>
      <c r="X23" s="85"/>
      <c r="Y23" s="85"/>
      <c r="Z23" s="85"/>
      <c r="AA23" s="85"/>
      <c r="AB23" s="85"/>
      <c r="AC23" s="85"/>
      <c r="AD23" s="85"/>
    </row>
    <row r="24" spans="1:30" s="71" customFormat="1" ht="11.1" customHeight="1">
      <c r="A24" s="69">
        <f>IF(B24&lt;&gt;"",COUNTA($B$20:B24),"")</f>
        <v>5</v>
      </c>
      <c r="B24" s="78" t="s">
        <v>81</v>
      </c>
      <c r="C24" s="111">
        <v>2573716</v>
      </c>
      <c r="D24" s="111">
        <v>159945</v>
      </c>
      <c r="E24" s="111">
        <v>61299</v>
      </c>
      <c r="F24" s="111">
        <v>141489</v>
      </c>
      <c r="G24" s="111">
        <v>86161</v>
      </c>
      <c r="H24" s="105">
        <v>1030150</v>
      </c>
      <c r="I24" s="105">
        <v>54807</v>
      </c>
      <c r="J24" s="105">
        <v>975343</v>
      </c>
      <c r="K24" s="105">
        <v>45776</v>
      </c>
      <c r="L24" s="111">
        <v>122852</v>
      </c>
      <c r="M24" s="111">
        <v>168556</v>
      </c>
      <c r="N24" s="105">
        <v>757488</v>
      </c>
      <c r="O24" s="85"/>
      <c r="P24" s="85"/>
      <c r="Q24" s="85"/>
      <c r="R24" s="85"/>
      <c r="S24" s="85"/>
      <c r="T24" s="85"/>
      <c r="U24" s="85"/>
      <c r="V24" s="85"/>
      <c r="W24" s="85"/>
      <c r="X24" s="85"/>
      <c r="Y24" s="85"/>
      <c r="Z24" s="85"/>
      <c r="AA24" s="85"/>
      <c r="AB24" s="85"/>
      <c r="AC24" s="85"/>
      <c r="AD24" s="85"/>
    </row>
    <row r="25" spans="1:30" s="71" customFormat="1" ht="11.1" customHeight="1">
      <c r="A25" s="69">
        <f>IF(B25&lt;&gt;"",COUNTA($B$20:B25),"")</f>
        <v>6</v>
      </c>
      <c r="B25" s="78" t="s">
        <v>82</v>
      </c>
      <c r="C25" s="111">
        <v>1166265</v>
      </c>
      <c r="D25" s="111">
        <v>79690</v>
      </c>
      <c r="E25" s="111">
        <v>9171</v>
      </c>
      <c r="F25" s="111">
        <v>66901</v>
      </c>
      <c r="G25" s="111">
        <v>427</v>
      </c>
      <c r="H25" s="105">
        <v>257715</v>
      </c>
      <c r="I25" s="105">
        <v>911</v>
      </c>
      <c r="J25" s="105">
        <v>256805</v>
      </c>
      <c r="K25" s="105">
        <v>1289</v>
      </c>
      <c r="L25" s="111">
        <v>5562</v>
      </c>
      <c r="M25" s="111">
        <v>1575</v>
      </c>
      <c r="N25" s="105">
        <v>743934</v>
      </c>
      <c r="O25" s="85"/>
      <c r="P25" s="85"/>
      <c r="Q25" s="85"/>
      <c r="R25" s="85"/>
      <c r="S25" s="85"/>
      <c r="T25" s="85"/>
      <c r="U25" s="85"/>
      <c r="V25" s="85"/>
      <c r="W25" s="85"/>
      <c r="X25" s="85"/>
      <c r="Y25" s="85"/>
      <c r="Z25" s="85"/>
      <c r="AA25" s="85"/>
      <c r="AB25" s="85"/>
      <c r="AC25" s="85"/>
      <c r="AD25" s="85"/>
    </row>
    <row r="26" spans="1:30" s="71" customFormat="1" ht="18.95" customHeight="1">
      <c r="A26" s="70">
        <f>IF(B26&lt;&gt;"",COUNTA($B$20:B26),"")</f>
        <v>7</v>
      </c>
      <c r="B26" s="80" t="s">
        <v>83</v>
      </c>
      <c r="C26" s="113">
        <v>4757164</v>
      </c>
      <c r="D26" s="113">
        <v>690606</v>
      </c>
      <c r="E26" s="113">
        <v>315311</v>
      </c>
      <c r="F26" s="113">
        <v>336819</v>
      </c>
      <c r="G26" s="113">
        <v>163228</v>
      </c>
      <c r="H26" s="106">
        <v>2408817</v>
      </c>
      <c r="I26" s="106">
        <v>1273544</v>
      </c>
      <c r="J26" s="106">
        <v>1135274</v>
      </c>
      <c r="K26" s="106">
        <v>125016</v>
      </c>
      <c r="L26" s="113">
        <v>373716</v>
      </c>
      <c r="M26" s="113">
        <v>314057</v>
      </c>
      <c r="N26" s="106">
        <v>29593</v>
      </c>
      <c r="O26" s="85"/>
      <c r="P26" s="85"/>
      <c r="Q26" s="85"/>
      <c r="R26" s="85"/>
      <c r="S26" s="85"/>
      <c r="T26" s="85"/>
      <c r="U26" s="85"/>
      <c r="V26" s="85"/>
      <c r="W26" s="85"/>
      <c r="X26" s="85"/>
      <c r="Y26" s="85"/>
      <c r="Z26" s="85"/>
      <c r="AA26" s="85"/>
      <c r="AB26" s="85"/>
      <c r="AC26" s="85"/>
      <c r="AD26" s="85"/>
    </row>
    <row r="27" spans="1:30" s="71" customFormat="1" ht="21.6" customHeight="1">
      <c r="A27" s="69">
        <f>IF(B27&lt;&gt;"",COUNTA($B$20:B27),"")</f>
        <v>8</v>
      </c>
      <c r="B27" s="79" t="s">
        <v>84</v>
      </c>
      <c r="C27" s="111">
        <v>896685</v>
      </c>
      <c r="D27" s="111">
        <v>86785</v>
      </c>
      <c r="E27" s="111">
        <v>64586</v>
      </c>
      <c r="F27" s="111">
        <v>127121</v>
      </c>
      <c r="G27" s="111">
        <v>18902</v>
      </c>
      <c r="H27" s="105">
        <v>39967</v>
      </c>
      <c r="I27" s="105">
        <v>2033</v>
      </c>
      <c r="J27" s="105">
        <v>37934</v>
      </c>
      <c r="K27" s="105">
        <v>34873</v>
      </c>
      <c r="L27" s="111">
        <v>253006</v>
      </c>
      <c r="M27" s="111">
        <v>271445</v>
      </c>
      <c r="N27" s="105">
        <v>0</v>
      </c>
      <c r="O27" s="85"/>
      <c r="P27" s="85"/>
      <c r="Q27" s="85"/>
      <c r="R27" s="85"/>
      <c r="S27" s="85"/>
      <c r="T27" s="85"/>
      <c r="U27" s="85"/>
      <c r="V27" s="85"/>
      <c r="W27" s="85"/>
      <c r="X27" s="85"/>
      <c r="Y27" s="85"/>
      <c r="Z27" s="85"/>
      <c r="AA27" s="85"/>
      <c r="AB27" s="85"/>
      <c r="AC27" s="85"/>
      <c r="AD27" s="85"/>
    </row>
    <row r="28" spans="1:30" s="71" customFormat="1" ht="11.1" customHeight="1">
      <c r="A28" s="69">
        <f>IF(B28&lt;&gt;"",COUNTA($B$20:B28),"")</f>
        <v>9</v>
      </c>
      <c r="B28" s="78" t="s">
        <v>85</v>
      </c>
      <c r="C28" s="111">
        <v>513162</v>
      </c>
      <c r="D28" s="111">
        <v>41557</v>
      </c>
      <c r="E28" s="111">
        <v>25500</v>
      </c>
      <c r="F28" s="111">
        <v>112067</v>
      </c>
      <c r="G28" s="111">
        <v>14356</v>
      </c>
      <c r="H28" s="105">
        <v>23596</v>
      </c>
      <c r="I28" s="105">
        <v>1931</v>
      </c>
      <c r="J28" s="105">
        <v>21664</v>
      </c>
      <c r="K28" s="105">
        <v>28043</v>
      </c>
      <c r="L28" s="111">
        <v>213356</v>
      </c>
      <c r="M28" s="111">
        <v>54688</v>
      </c>
      <c r="N28" s="105">
        <v>0</v>
      </c>
      <c r="O28" s="85"/>
      <c r="P28" s="85"/>
      <c r="Q28" s="85"/>
      <c r="R28" s="85"/>
      <c r="S28" s="85"/>
      <c r="T28" s="85"/>
      <c r="U28" s="85"/>
      <c r="V28" s="85"/>
      <c r="W28" s="85"/>
      <c r="X28" s="85"/>
      <c r="Y28" s="85"/>
      <c r="Z28" s="85"/>
      <c r="AA28" s="85"/>
      <c r="AB28" s="85"/>
      <c r="AC28" s="85"/>
      <c r="AD28" s="85"/>
    </row>
    <row r="29" spans="1:30" s="71" customFormat="1" ht="11.1" customHeight="1">
      <c r="A29" s="69">
        <f>IF(B29&lt;&gt;"",COUNTA($B$20:B29),"")</f>
        <v>10</v>
      </c>
      <c r="B29" s="78" t="s">
        <v>86</v>
      </c>
      <c r="C29" s="111">
        <v>217</v>
      </c>
      <c r="D29" s="111">
        <v>0</v>
      </c>
      <c r="E29" s="111">
        <v>0</v>
      </c>
      <c r="F29" s="111">
        <v>0</v>
      </c>
      <c r="G29" s="111">
        <v>0</v>
      </c>
      <c r="H29" s="105">
        <v>0</v>
      </c>
      <c r="I29" s="105">
        <v>0</v>
      </c>
      <c r="J29" s="105">
        <v>0</v>
      </c>
      <c r="K29" s="105">
        <v>0</v>
      </c>
      <c r="L29" s="111">
        <v>17</v>
      </c>
      <c r="M29" s="111">
        <v>0</v>
      </c>
      <c r="N29" s="105">
        <v>200</v>
      </c>
      <c r="O29" s="85"/>
      <c r="P29" s="85"/>
      <c r="Q29" s="85"/>
      <c r="R29" s="85"/>
      <c r="S29" s="85"/>
      <c r="T29" s="85"/>
      <c r="U29" s="85"/>
      <c r="V29" s="85"/>
      <c r="W29" s="85"/>
      <c r="X29" s="85"/>
      <c r="Y29" s="85"/>
      <c r="Z29" s="85"/>
      <c r="AA29" s="85"/>
      <c r="AB29" s="85"/>
      <c r="AC29" s="85"/>
      <c r="AD29" s="85"/>
    </row>
    <row r="30" spans="1:30" s="71" customFormat="1" ht="11.1" customHeight="1">
      <c r="A30" s="69">
        <f>IF(B30&lt;&gt;"",COUNTA($B$20:B30),"")</f>
        <v>11</v>
      </c>
      <c r="B30" s="78" t="s">
        <v>87</v>
      </c>
      <c r="C30" s="111">
        <v>108446</v>
      </c>
      <c r="D30" s="111">
        <v>2231</v>
      </c>
      <c r="E30" s="111">
        <v>3658</v>
      </c>
      <c r="F30" s="111">
        <v>5346</v>
      </c>
      <c r="G30" s="111">
        <v>1453</v>
      </c>
      <c r="H30" s="105">
        <v>4106</v>
      </c>
      <c r="I30" s="105">
        <v>267</v>
      </c>
      <c r="J30" s="105">
        <v>3839</v>
      </c>
      <c r="K30" s="105">
        <v>1182</v>
      </c>
      <c r="L30" s="111">
        <v>27687</v>
      </c>
      <c r="M30" s="111">
        <v>56261</v>
      </c>
      <c r="N30" s="105">
        <v>6524</v>
      </c>
      <c r="O30" s="85"/>
      <c r="P30" s="85"/>
      <c r="Q30" s="85"/>
      <c r="R30" s="85"/>
      <c r="S30" s="85"/>
      <c r="T30" s="85"/>
      <c r="U30" s="85"/>
      <c r="V30" s="85"/>
      <c r="W30" s="85"/>
      <c r="X30" s="85"/>
      <c r="Y30" s="85"/>
      <c r="Z30" s="85"/>
      <c r="AA30" s="85"/>
      <c r="AB30" s="85"/>
      <c r="AC30" s="85"/>
      <c r="AD30" s="85"/>
    </row>
    <row r="31" spans="1:30" s="71" customFormat="1" ht="11.1" customHeight="1">
      <c r="A31" s="69">
        <f>IF(B31&lt;&gt;"",COUNTA($B$20:B31),"")</f>
        <v>12</v>
      </c>
      <c r="B31" s="78" t="s">
        <v>82</v>
      </c>
      <c r="C31" s="111">
        <v>11535</v>
      </c>
      <c r="D31" s="111">
        <v>1344</v>
      </c>
      <c r="E31" s="111">
        <v>2359</v>
      </c>
      <c r="F31" s="111">
        <v>516</v>
      </c>
      <c r="G31" s="111">
        <v>529</v>
      </c>
      <c r="H31" s="105">
        <v>1702</v>
      </c>
      <c r="I31" s="105">
        <v>0</v>
      </c>
      <c r="J31" s="105">
        <v>1702</v>
      </c>
      <c r="K31" s="105">
        <v>56</v>
      </c>
      <c r="L31" s="111">
        <v>2224</v>
      </c>
      <c r="M31" s="111">
        <v>432</v>
      </c>
      <c r="N31" s="105">
        <v>2373</v>
      </c>
      <c r="O31" s="85"/>
      <c r="P31" s="85"/>
      <c r="Q31" s="85"/>
      <c r="R31" s="85"/>
      <c r="S31" s="85"/>
      <c r="T31" s="85"/>
      <c r="U31" s="85"/>
      <c r="V31" s="85"/>
      <c r="W31" s="85"/>
      <c r="X31" s="85"/>
      <c r="Y31" s="85"/>
      <c r="Z31" s="85"/>
      <c r="AA31" s="85"/>
      <c r="AB31" s="85"/>
      <c r="AC31" s="85"/>
      <c r="AD31" s="85"/>
    </row>
    <row r="32" spans="1:30" s="71" customFormat="1" ht="18.95" customHeight="1">
      <c r="A32" s="70">
        <f>IF(B32&lt;&gt;"",COUNTA($B$20:B32),"")</f>
        <v>13</v>
      </c>
      <c r="B32" s="80" t="s">
        <v>88</v>
      </c>
      <c r="C32" s="113">
        <v>993813</v>
      </c>
      <c r="D32" s="113">
        <v>87671</v>
      </c>
      <c r="E32" s="113">
        <v>65884</v>
      </c>
      <c r="F32" s="113">
        <v>131951</v>
      </c>
      <c r="G32" s="113">
        <v>19827</v>
      </c>
      <c r="H32" s="106">
        <v>42371</v>
      </c>
      <c r="I32" s="106">
        <v>2301</v>
      </c>
      <c r="J32" s="106">
        <v>40071</v>
      </c>
      <c r="K32" s="106">
        <v>35998</v>
      </c>
      <c r="L32" s="113">
        <v>278486</v>
      </c>
      <c r="M32" s="113">
        <v>327273</v>
      </c>
      <c r="N32" s="106">
        <v>4351</v>
      </c>
      <c r="O32" s="85"/>
      <c r="P32" s="85"/>
      <c r="Q32" s="85"/>
      <c r="R32" s="85"/>
      <c r="S32" s="85"/>
      <c r="T32" s="85"/>
      <c r="U32" s="85"/>
      <c r="V32" s="85"/>
      <c r="W32" s="85"/>
      <c r="X32" s="85"/>
      <c r="Y32" s="85"/>
      <c r="Z32" s="85"/>
      <c r="AA32" s="85"/>
      <c r="AB32" s="85"/>
      <c r="AC32" s="85"/>
      <c r="AD32" s="85"/>
    </row>
    <row r="33" spans="1:30" s="71" customFormat="1" ht="18.95" customHeight="1">
      <c r="A33" s="70">
        <f>IF(B33&lt;&gt;"",COUNTA($B$20:B33),"")</f>
        <v>14</v>
      </c>
      <c r="B33" s="80" t="s">
        <v>89</v>
      </c>
      <c r="C33" s="113">
        <v>5750976</v>
      </c>
      <c r="D33" s="113">
        <v>778277</v>
      </c>
      <c r="E33" s="113">
        <v>381195</v>
      </c>
      <c r="F33" s="113">
        <v>468769</v>
      </c>
      <c r="G33" s="113">
        <v>183055</v>
      </c>
      <c r="H33" s="106">
        <v>2451189</v>
      </c>
      <c r="I33" s="106">
        <v>1275844</v>
      </c>
      <c r="J33" s="106">
        <v>1175344</v>
      </c>
      <c r="K33" s="106">
        <v>161015</v>
      </c>
      <c r="L33" s="113">
        <v>652202</v>
      </c>
      <c r="M33" s="113">
        <v>641330</v>
      </c>
      <c r="N33" s="106">
        <v>33944</v>
      </c>
      <c r="O33" s="85"/>
      <c r="P33" s="85"/>
      <c r="Q33" s="85"/>
      <c r="R33" s="85"/>
      <c r="S33" s="85"/>
      <c r="T33" s="85"/>
      <c r="U33" s="85"/>
      <c r="V33" s="85"/>
      <c r="W33" s="85"/>
      <c r="X33" s="85"/>
      <c r="Y33" s="85"/>
      <c r="Z33" s="85"/>
      <c r="AA33" s="85"/>
      <c r="AB33" s="85"/>
      <c r="AC33" s="85"/>
      <c r="AD33" s="85"/>
    </row>
    <row r="34" spans="1:30" s="71" customFormat="1" ht="11.1" customHeight="1">
      <c r="A34" s="69">
        <f>IF(B34&lt;&gt;"",COUNTA($B$20:B34),"")</f>
        <v>15</v>
      </c>
      <c r="B34" s="78" t="s">
        <v>90</v>
      </c>
      <c r="C34" s="111">
        <v>1438046</v>
      </c>
      <c r="D34" s="111">
        <v>0</v>
      </c>
      <c r="E34" s="111">
        <v>0</v>
      </c>
      <c r="F34" s="111">
        <v>0</v>
      </c>
      <c r="G34" s="111">
        <v>0</v>
      </c>
      <c r="H34" s="105">
        <v>0</v>
      </c>
      <c r="I34" s="105">
        <v>0</v>
      </c>
      <c r="J34" s="105">
        <v>0</v>
      </c>
      <c r="K34" s="105">
        <v>0</v>
      </c>
      <c r="L34" s="111">
        <v>0</v>
      </c>
      <c r="M34" s="111">
        <v>0</v>
      </c>
      <c r="N34" s="105">
        <v>1438046</v>
      </c>
      <c r="O34" s="85"/>
      <c r="P34" s="85"/>
      <c r="Q34" s="85"/>
      <c r="R34" s="85"/>
      <c r="S34" s="85"/>
      <c r="T34" s="85"/>
      <c r="U34" s="85"/>
      <c r="V34" s="85"/>
      <c r="W34" s="85"/>
      <c r="X34" s="85"/>
      <c r="Y34" s="85"/>
      <c r="Z34" s="85"/>
      <c r="AA34" s="85"/>
      <c r="AB34" s="85"/>
      <c r="AC34" s="85"/>
      <c r="AD34" s="85"/>
    </row>
    <row r="35" spans="1:30" s="71" customFormat="1" ht="11.1" customHeight="1">
      <c r="A35" s="69">
        <f>IF(B35&lt;&gt;"",COUNTA($B$20:B35),"")</f>
        <v>16</v>
      </c>
      <c r="B35" s="78" t="s">
        <v>91</v>
      </c>
      <c r="C35" s="111">
        <v>484975</v>
      </c>
      <c r="D35" s="111">
        <v>0</v>
      </c>
      <c r="E35" s="111">
        <v>0</v>
      </c>
      <c r="F35" s="111">
        <v>0</v>
      </c>
      <c r="G35" s="111">
        <v>0</v>
      </c>
      <c r="H35" s="105">
        <v>0</v>
      </c>
      <c r="I35" s="105">
        <v>0</v>
      </c>
      <c r="J35" s="105">
        <v>0</v>
      </c>
      <c r="K35" s="105">
        <v>0</v>
      </c>
      <c r="L35" s="111">
        <v>0</v>
      </c>
      <c r="M35" s="111">
        <v>0</v>
      </c>
      <c r="N35" s="105">
        <v>484975</v>
      </c>
      <c r="O35" s="85"/>
      <c r="P35" s="85"/>
      <c r="Q35" s="85"/>
      <c r="R35" s="85"/>
      <c r="S35" s="85"/>
      <c r="T35" s="85"/>
      <c r="U35" s="85"/>
      <c r="V35" s="85"/>
      <c r="W35" s="85"/>
      <c r="X35" s="85"/>
      <c r="Y35" s="85"/>
      <c r="Z35" s="85"/>
      <c r="AA35" s="85"/>
      <c r="AB35" s="85"/>
      <c r="AC35" s="85"/>
      <c r="AD35" s="85"/>
    </row>
    <row r="36" spans="1:30" s="71" customFormat="1" ht="11.1" customHeight="1">
      <c r="A36" s="69">
        <f>IF(B36&lt;&gt;"",COUNTA($B$20:B36),"")</f>
        <v>17</v>
      </c>
      <c r="B36" s="78" t="s">
        <v>107</v>
      </c>
      <c r="C36" s="111">
        <v>598466</v>
      </c>
      <c r="D36" s="111">
        <v>0</v>
      </c>
      <c r="E36" s="111">
        <v>0</v>
      </c>
      <c r="F36" s="111">
        <v>0</v>
      </c>
      <c r="G36" s="111">
        <v>0</v>
      </c>
      <c r="H36" s="105">
        <v>0</v>
      </c>
      <c r="I36" s="105">
        <v>0</v>
      </c>
      <c r="J36" s="105">
        <v>0</v>
      </c>
      <c r="K36" s="105">
        <v>0</v>
      </c>
      <c r="L36" s="111">
        <v>0</v>
      </c>
      <c r="M36" s="111">
        <v>0</v>
      </c>
      <c r="N36" s="105">
        <v>598466</v>
      </c>
      <c r="O36" s="85"/>
      <c r="P36" s="85"/>
      <c r="Q36" s="85"/>
      <c r="R36" s="85"/>
      <c r="S36" s="85"/>
      <c r="T36" s="85"/>
      <c r="U36" s="85"/>
      <c r="V36" s="85"/>
      <c r="W36" s="85"/>
      <c r="X36" s="85"/>
      <c r="Y36" s="85"/>
      <c r="Z36" s="85"/>
      <c r="AA36" s="85"/>
      <c r="AB36" s="85"/>
      <c r="AC36" s="85"/>
      <c r="AD36" s="85"/>
    </row>
    <row r="37" spans="1:30" s="71" customFormat="1" ht="11.1" customHeight="1">
      <c r="A37" s="69">
        <f>IF(B37&lt;&gt;"",COUNTA($B$20:B37),"")</f>
        <v>18</v>
      </c>
      <c r="B37" s="78" t="s">
        <v>108</v>
      </c>
      <c r="C37" s="111">
        <v>206352</v>
      </c>
      <c r="D37" s="111">
        <v>0</v>
      </c>
      <c r="E37" s="111">
        <v>0</v>
      </c>
      <c r="F37" s="111">
        <v>0</v>
      </c>
      <c r="G37" s="111">
        <v>0</v>
      </c>
      <c r="H37" s="105">
        <v>0</v>
      </c>
      <c r="I37" s="105">
        <v>0</v>
      </c>
      <c r="J37" s="105">
        <v>0</v>
      </c>
      <c r="K37" s="105">
        <v>0</v>
      </c>
      <c r="L37" s="111">
        <v>0</v>
      </c>
      <c r="M37" s="111">
        <v>0</v>
      </c>
      <c r="N37" s="105">
        <v>206352</v>
      </c>
      <c r="O37" s="85"/>
      <c r="P37" s="85"/>
      <c r="Q37" s="85"/>
      <c r="R37" s="85"/>
      <c r="S37" s="85"/>
      <c r="T37" s="85"/>
      <c r="U37" s="85"/>
      <c r="V37" s="85"/>
      <c r="W37" s="85"/>
      <c r="X37" s="85"/>
      <c r="Y37" s="85"/>
      <c r="Z37" s="85"/>
      <c r="AA37" s="85"/>
      <c r="AB37" s="85"/>
      <c r="AC37" s="85"/>
      <c r="AD37" s="85"/>
    </row>
    <row r="38" spans="1:30" s="71" customFormat="1" ht="11.1" customHeight="1">
      <c r="A38" s="69">
        <f>IF(B38&lt;&gt;"",COUNTA($B$20:B38),"")</f>
        <v>19</v>
      </c>
      <c r="B38" s="78" t="s">
        <v>28</v>
      </c>
      <c r="C38" s="111">
        <v>981634</v>
      </c>
      <c r="D38" s="111">
        <v>0</v>
      </c>
      <c r="E38" s="111">
        <v>0</v>
      </c>
      <c r="F38" s="111">
        <v>0</v>
      </c>
      <c r="G38" s="111">
        <v>0</v>
      </c>
      <c r="H38" s="105">
        <v>0</v>
      </c>
      <c r="I38" s="105">
        <v>0</v>
      </c>
      <c r="J38" s="105">
        <v>0</v>
      </c>
      <c r="K38" s="105">
        <v>0</v>
      </c>
      <c r="L38" s="111">
        <v>0</v>
      </c>
      <c r="M38" s="111">
        <v>0</v>
      </c>
      <c r="N38" s="105">
        <v>981634</v>
      </c>
      <c r="O38" s="85"/>
      <c r="P38" s="85"/>
      <c r="Q38" s="85"/>
      <c r="R38" s="85"/>
      <c r="S38" s="85"/>
      <c r="T38" s="85"/>
      <c r="U38" s="85"/>
      <c r="V38" s="85"/>
      <c r="W38" s="85"/>
      <c r="X38" s="85"/>
      <c r="Y38" s="85"/>
      <c r="Z38" s="85"/>
      <c r="AA38" s="85"/>
      <c r="AB38" s="85"/>
      <c r="AC38" s="85"/>
      <c r="AD38" s="85"/>
    </row>
    <row r="39" spans="1:30" s="71" customFormat="1" ht="21.6" customHeight="1">
      <c r="A39" s="69">
        <f>IF(B39&lt;&gt;"",COUNTA($B$20:B39),"")</f>
        <v>20</v>
      </c>
      <c r="B39" s="79" t="s">
        <v>92</v>
      </c>
      <c r="C39" s="111">
        <v>431935</v>
      </c>
      <c r="D39" s="111">
        <v>0</v>
      </c>
      <c r="E39" s="111">
        <v>0</v>
      </c>
      <c r="F39" s="111">
        <v>0</v>
      </c>
      <c r="G39" s="111">
        <v>0</v>
      </c>
      <c r="H39" s="105">
        <v>0</v>
      </c>
      <c r="I39" s="105">
        <v>0</v>
      </c>
      <c r="J39" s="105">
        <v>0</v>
      </c>
      <c r="K39" s="105">
        <v>0</v>
      </c>
      <c r="L39" s="111">
        <v>0</v>
      </c>
      <c r="M39" s="111">
        <v>0</v>
      </c>
      <c r="N39" s="105">
        <v>431935</v>
      </c>
      <c r="O39" s="85"/>
      <c r="P39" s="85"/>
      <c r="Q39" s="85"/>
      <c r="R39" s="85"/>
      <c r="S39" s="85"/>
      <c r="T39" s="85"/>
      <c r="U39" s="85"/>
      <c r="V39" s="85"/>
      <c r="W39" s="85"/>
      <c r="X39" s="85"/>
      <c r="Y39" s="85"/>
      <c r="Z39" s="85"/>
      <c r="AA39" s="85"/>
      <c r="AB39" s="85"/>
      <c r="AC39" s="85"/>
      <c r="AD39" s="85"/>
    </row>
    <row r="40" spans="1:30" s="71" customFormat="1" ht="21.6" customHeight="1">
      <c r="A40" s="69">
        <f>IF(B40&lt;&gt;"",COUNTA($B$20:B40),"")</f>
        <v>21</v>
      </c>
      <c r="B40" s="79" t="s">
        <v>93</v>
      </c>
      <c r="C40" s="111">
        <v>892161</v>
      </c>
      <c r="D40" s="111">
        <v>4380</v>
      </c>
      <c r="E40" s="111">
        <v>1389</v>
      </c>
      <c r="F40" s="111">
        <v>7200</v>
      </c>
      <c r="G40" s="111">
        <v>37553</v>
      </c>
      <c r="H40" s="105">
        <v>798165</v>
      </c>
      <c r="I40" s="105">
        <v>378768</v>
      </c>
      <c r="J40" s="105">
        <v>419398</v>
      </c>
      <c r="K40" s="105">
        <v>2027</v>
      </c>
      <c r="L40" s="111">
        <v>33908</v>
      </c>
      <c r="M40" s="111">
        <v>7538</v>
      </c>
      <c r="N40" s="105">
        <v>0</v>
      </c>
      <c r="O40" s="85"/>
      <c r="P40" s="85"/>
      <c r="Q40" s="85"/>
      <c r="R40" s="85"/>
      <c r="S40" s="85"/>
      <c r="T40" s="85"/>
      <c r="U40" s="85"/>
      <c r="V40" s="85"/>
      <c r="W40" s="85"/>
      <c r="X40" s="85"/>
      <c r="Y40" s="85"/>
      <c r="Z40" s="85"/>
      <c r="AA40" s="85"/>
      <c r="AB40" s="85"/>
      <c r="AC40" s="85"/>
      <c r="AD40" s="85"/>
    </row>
    <row r="41" spans="1:30" s="71" customFormat="1" ht="21.6" customHeight="1">
      <c r="A41" s="69">
        <f>IF(B41&lt;&gt;"",COUNTA($B$20:B41),"")</f>
        <v>22</v>
      </c>
      <c r="B41" s="79" t="s">
        <v>94</v>
      </c>
      <c r="C41" s="111">
        <v>275196</v>
      </c>
      <c r="D41" s="111">
        <v>6050</v>
      </c>
      <c r="E41" s="111">
        <v>222</v>
      </c>
      <c r="F41" s="111">
        <v>858</v>
      </c>
      <c r="G41" s="111">
        <v>1577</v>
      </c>
      <c r="H41" s="105">
        <v>262161</v>
      </c>
      <c r="I41" s="105">
        <v>260105</v>
      </c>
      <c r="J41" s="105">
        <v>2056</v>
      </c>
      <c r="K41" s="105">
        <v>461</v>
      </c>
      <c r="L41" s="111">
        <v>1025</v>
      </c>
      <c r="M41" s="111">
        <v>2841</v>
      </c>
      <c r="N41" s="105">
        <v>0</v>
      </c>
      <c r="O41" s="85"/>
      <c r="P41" s="85"/>
      <c r="Q41" s="85"/>
      <c r="R41" s="85"/>
      <c r="S41" s="85"/>
      <c r="T41" s="85"/>
      <c r="U41" s="85"/>
      <c r="V41" s="85"/>
      <c r="W41" s="85"/>
      <c r="X41" s="85"/>
      <c r="Y41" s="85"/>
      <c r="Z41" s="85"/>
      <c r="AA41" s="85"/>
      <c r="AB41" s="85"/>
      <c r="AC41" s="85"/>
      <c r="AD41" s="85"/>
    </row>
    <row r="42" spans="1:30" s="71" customFormat="1" ht="11.1" customHeight="1">
      <c r="A42" s="69">
        <f>IF(B42&lt;&gt;"",COUNTA($B$20:B42),"")</f>
        <v>23</v>
      </c>
      <c r="B42" s="78" t="s">
        <v>95</v>
      </c>
      <c r="C42" s="111">
        <v>275035</v>
      </c>
      <c r="D42" s="111">
        <v>2932</v>
      </c>
      <c r="E42" s="111">
        <v>60689</v>
      </c>
      <c r="F42" s="111">
        <v>2762</v>
      </c>
      <c r="G42" s="111">
        <v>5409</v>
      </c>
      <c r="H42" s="105">
        <v>2607</v>
      </c>
      <c r="I42" s="105">
        <v>166</v>
      </c>
      <c r="J42" s="105">
        <v>2441</v>
      </c>
      <c r="K42" s="105">
        <v>5607</v>
      </c>
      <c r="L42" s="111">
        <v>52782</v>
      </c>
      <c r="M42" s="111">
        <v>142247</v>
      </c>
      <c r="N42" s="105">
        <v>0</v>
      </c>
      <c r="O42" s="85"/>
      <c r="P42" s="85"/>
      <c r="Q42" s="85"/>
      <c r="R42" s="85"/>
      <c r="S42" s="85"/>
      <c r="T42" s="85"/>
      <c r="U42" s="85"/>
      <c r="V42" s="85"/>
      <c r="W42" s="85"/>
      <c r="X42" s="85"/>
      <c r="Y42" s="85"/>
      <c r="Z42" s="85"/>
      <c r="AA42" s="85"/>
      <c r="AB42" s="85"/>
      <c r="AC42" s="85"/>
      <c r="AD42" s="85"/>
    </row>
    <row r="43" spans="1:30" s="71" customFormat="1" ht="11.1" customHeight="1">
      <c r="A43" s="69">
        <f>IF(B43&lt;&gt;"",COUNTA($B$20:B43),"")</f>
        <v>24</v>
      </c>
      <c r="B43" s="78" t="s">
        <v>96</v>
      </c>
      <c r="C43" s="111">
        <v>1971825</v>
      </c>
      <c r="D43" s="111">
        <v>228021</v>
      </c>
      <c r="E43" s="111">
        <v>87603</v>
      </c>
      <c r="F43" s="111">
        <v>77272</v>
      </c>
      <c r="G43" s="111">
        <v>10583</v>
      </c>
      <c r="H43" s="105">
        <v>602385</v>
      </c>
      <c r="I43" s="105">
        <v>304923</v>
      </c>
      <c r="J43" s="105">
        <v>297462</v>
      </c>
      <c r="K43" s="105">
        <v>16350</v>
      </c>
      <c r="L43" s="111">
        <v>51157</v>
      </c>
      <c r="M43" s="111">
        <v>99607</v>
      </c>
      <c r="N43" s="105">
        <v>798846</v>
      </c>
      <c r="O43" s="85"/>
      <c r="P43" s="85"/>
      <c r="Q43" s="85"/>
      <c r="R43" s="85"/>
      <c r="S43" s="85"/>
      <c r="T43" s="85"/>
      <c r="U43" s="85"/>
      <c r="V43" s="85"/>
      <c r="W43" s="85"/>
      <c r="X43" s="85"/>
      <c r="Y43" s="85"/>
      <c r="Z43" s="85"/>
      <c r="AA43" s="85"/>
      <c r="AB43" s="85"/>
      <c r="AC43" s="85"/>
      <c r="AD43" s="85"/>
    </row>
    <row r="44" spans="1:30" s="71" customFormat="1" ht="11.1" customHeight="1">
      <c r="A44" s="69">
        <f>IF(B44&lt;&gt;"",COUNTA($B$20:B44),"")</f>
        <v>25</v>
      </c>
      <c r="B44" s="78" t="s">
        <v>82</v>
      </c>
      <c r="C44" s="111">
        <v>1166265</v>
      </c>
      <c r="D44" s="111">
        <v>79690</v>
      </c>
      <c r="E44" s="111">
        <v>9171</v>
      </c>
      <c r="F44" s="111">
        <v>66901</v>
      </c>
      <c r="G44" s="111">
        <v>427</v>
      </c>
      <c r="H44" s="105">
        <v>257715</v>
      </c>
      <c r="I44" s="105">
        <v>911</v>
      </c>
      <c r="J44" s="105">
        <v>256805</v>
      </c>
      <c r="K44" s="105">
        <v>1289</v>
      </c>
      <c r="L44" s="111">
        <v>5562</v>
      </c>
      <c r="M44" s="111">
        <v>1575</v>
      </c>
      <c r="N44" s="105">
        <v>743934</v>
      </c>
      <c r="O44" s="85"/>
      <c r="P44" s="85"/>
      <c r="Q44" s="85"/>
      <c r="R44" s="85"/>
      <c r="S44" s="85"/>
      <c r="T44" s="85"/>
      <c r="U44" s="85"/>
      <c r="V44" s="85"/>
      <c r="W44" s="85"/>
      <c r="X44" s="85"/>
      <c r="Y44" s="85"/>
      <c r="Z44" s="85"/>
      <c r="AA44" s="85"/>
      <c r="AB44" s="85"/>
      <c r="AC44" s="85"/>
      <c r="AD44" s="85"/>
    </row>
    <row r="45" spans="1:30" s="71" customFormat="1" ht="18.95" customHeight="1">
      <c r="A45" s="70">
        <f>IF(B45&lt;&gt;"",COUNTA($B$20:B45),"")</f>
        <v>26</v>
      </c>
      <c r="B45" s="80" t="s">
        <v>97</v>
      </c>
      <c r="C45" s="113">
        <v>5099567</v>
      </c>
      <c r="D45" s="113">
        <v>161693</v>
      </c>
      <c r="E45" s="113">
        <v>140732</v>
      </c>
      <c r="F45" s="113">
        <v>21191</v>
      </c>
      <c r="G45" s="113">
        <v>54696</v>
      </c>
      <c r="H45" s="106">
        <v>1407602</v>
      </c>
      <c r="I45" s="106">
        <v>943051</v>
      </c>
      <c r="J45" s="106">
        <v>464551</v>
      </c>
      <c r="K45" s="106">
        <v>23156</v>
      </c>
      <c r="L45" s="113">
        <v>133310</v>
      </c>
      <c r="M45" s="113">
        <v>250658</v>
      </c>
      <c r="N45" s="106">
        <v>2906527</v>
      </c>
      <c r="O45" s="85"/>
      <c r="P45" s="85"/>
      <c r="Q45" s="85"/>
      <c r="R45" s="85"/>
      <c r="S45" s="85"/>
      <c r="T45" s="85"/>
      <c r="U45" s="85"/>
      <c r="V45" s="85"/>
      <c r="W45" s="85"/>
      <c r="X45" s="85"/>
      <c r="Y45" s="85"/>
      <c r="Z45" s="85"/>
      <c r="AA45" s="85"/>
      <c r="AB45" s="85"/>
      <c r="AC45" s="85"/>
      <c r="AD45" s="85"/>
    </row>
    <row r="46" spans="1:30" s="87" customFormat="1" ht="11.1" customHeight="1">
      <c r="A46" s="69">
        <f>IF(B46&lt;&gt;"",COUNTA($B$20:B46),"")</f>
        <v>27</v>
      </c>
      <c r="B46" s="78" t="s">
        <v>98</v>
      </c>
      <c r="C46" s="111">
        <v>537069</v>
      </c>
      <c r="D46" s="111">
        <v>18156</v>
      </c>
      <c r="E46" s="111">
        <v>27129</v>
      </c>
      <c r="F46" s="111">
        <v>45993</v>
      </c>
      <c r="G46" s="111">
        <v>1548</v>
      </c>
      <c r="H46" s="105">
        <v>29739</v>
      </c>
      <c r="I46" s="105">
        <v>1190</v>
      </c>
      <c r="J46" s="105">
        <v>28549</v>
      </c>
      <c r="K46" s="105">
        <v>17016</v>
      </c>
      <c r="L46" s="111">
        <v>87194</v>
      </c>
      <c r="M46" s="111">
        <v>120000</v>
      </c>
      <c r="N46" s="105">
        <v>190294</v>
      </c>
      <c r="O46" s="86"/>
      <c r="P46" s="86"/>
      <c r="Q46" s="86"/>
      <c r="R46" s="86"/>
      <c r="S46" s="86"/>
      <c r="T46" s="86"/>
      <c r="U46" s="86"/>
      <c r="V46" s="86"/>
      <c r="W46" s="86"/>
      <c r="X46" s="86"/>
      <c r="Y46" s="86"/>
      <c r="Z46" s="86"/>
      <c r="AA46" s="86"/>
      <c r="AB46" s="86"/>
      <c r="AC46" s="86"/>
      <c r="AD46" s="86"/>
    </row>
    <row r="47" spans="1:30" s="87" customFormat="1" ht="11.1" customHeight="1">
      <c r="A47" s="69">
        <f>IF(B47&lt;&gt;"",COUNTA($B$20:B47),"")</f>
        <v>28</v>
      </c>
      <c r="B47" s="78" t="s">
        <v>99</v>
      </c>
      <c r="C47" s="111">
        <v>1770</v>
      </c>
      <c r="D47" s="111">
        <v>0</v>
      </c>
      <c r="E47" s="111">
        <v>0</v>
      </c>
      <c r="F47" s="111">
        <v>0</v>
      </c>
      <c r="G47" s="111">
        <v>0</v>
      </c>
      <c r="H47" s="105">
        <v>0</v>
      </c>
      <c r="I47" s="105">
        <v>0</v>
      </c>
      <c r="J47" s="105">
        <v>0</v>
      </c>
      <c r="K47" s="105">
        <v>0</v>
      </c>
      <c r="L47" s="111">
        <v>0</v>
      </c>
      <c r="M47" s="111">
        <v>0</v>
      </c>
      <c r="N47" s="105">
        <v>1770</v>
      </c>
      <c r="O47" s="86"/>
      <c r="P47" s="86"/>
      <c r="Q47" s="86"/>
      <c r="R47" s="86"/>
      <c r="S47" s="86"/>
      <c r="T47" s="86"/>
      <c r="U47" s="86"/>
      <c r="V47" s="86"/>
      <c r="W47" s="86"/>
      <c r="X47" s="86"/>
      <c r="Y47" s="86"/>
      <c r="Z47" s="86"/>
      <c r="AA47" s="86"/>
      <c r="AB47" s="86"/>
      <c r="AC47" s="86"/>
      <c r="AD47" s="86"/>
    </row>
    <row r="48" spans="1:30" s="87" customFormat="1" ht="11.1" customHeight="1">
      <c r="A48" s="69">
        <f>IF(B48&lt;&gt;"",COUNTA($B$20:B48),"")</f>
        <v>29</v>
      </c>
      <c r="B48" s="78" t="s">
        <v>100</v>
      </c>
      <c r="C48" s="111">
        <v>332306</v>
      </c>
      <c r="D48" s="111">
        <v>66884</v>
      </c>
      <c r="E48" s="111">
        <v>4967</v>
      </c>
      <c r="F48" s="111">
        <v>8211</v>
      </c>
      <c r="G48" s="111">
        <v>1303</v>
      </c>
      <c r="H48" s="105">
        <v>2965</v>
      </c>
      <c r="I48" s="105">
        <v>186</v>
      </c>
      <c r="J48" s="105">
        <v>2779</v>
      </c>
      <c r="K48" s="105">
        <v>2326</v>
      </c>
      <c r="L48" s="111">
        <v>76919</v>
      </c>
      <c r="M48" s="111">
        <v>165446</v>
      </c>
      <c r="N48" s="105">
        <v>3286</v>
      </c>
      <c r="O48" s="86"/>
      <c r="P48" s="86"/>
      <c r="Q48" s="86"/>
      <c r="R48" s="86"/>
      <c r="S48" s="86"/>
      <c r="T48" s="86"/>
      <c r="U48" s="86"/>
      <c r="V48" s="86"/>
      <c r="W48" s="86"/>
      <c r="X48" s="86"/>
      <c r="Y48" s="86"/>
      <c r="Z48" s="86"/>
      <c r="AA48" s="86"/>
      <c r="AB48" s="86"/>
      <c r="AC48" s="86"/>
      <c r="AD48" s="86"/>
    </row>
    <row r="49" spans="1:30" s="87" customFormat="1" ht="11.1" customHeight="1">
      <c r="A49" s="69">
        <f>IF(B49&lt;&gt;"",COUNTA($B$20:B49),"")</f>
        <v>30</v>
      </c>
      <c r="B49" s="78" t="s">
        <v>82</v>
      </c>
      <c r="C49" s="111">
        <v>11535</v>
      </c>
      <c r="D49" s="111">
        <v>1344</v>
      </c>
      <c r="E49" s="111">
        <v>2359</v>
      </c>
      <c r="F49" s="111">
        <v>516</v>
      </c>
      <c r="G49" s="111">
        <v>529</v>
      </c>
      <c r="H49" s="105">
        <v>1702</v>
      </c>
      <c r="I49" s="105">
        <v>0</v>
      </c>
      <c r="J49" s="105">
        <v>1702</v>
      </c>
      <c r="K49" s="105">
        <v>56</v>
      </c>
      <c r="L49" s="111">
        <v>2224</v>
      </c>
      <c r="M49" s="111">
        <v>432</v>
      </c>
      <c r="N49" s="105">
        <v>2373</v>
      </c>
      <c r="O49" s="86"/>
      <c r="P49" s="86"/>
      <c r="Q49" s="86"/>
      <c r="R49" s="86"/>
      <c r="S49" s="86"/>
      <c r="T49" s="86"/>
      <c r="U49" s="86"/>
      <c r="V49" s="86"/>
      <c r="W49" s="86"/>
      <c r="X49" s="86"/>
      <c r="Y49" s="86"/>
      <c r="Z49" s="86"/>
      <c r="AA49" s="86"/>
      <c r="AB49" s="86"/>
      <c r="AC49" s="86"/>
      <c r="AD49" s="86"/>
    </row>
    <row r="50" spans="1:30" s="71" customFormat="1" ht="18.95" customHeight="1">
      <c r="A50" s="70">
        <f>IF(B50&lt;&gt;"",COUNTA($B$20:B50),"")</f>
        <v>31</v>
      </c>
      <c r="B50" s="80" t="s">
        <v>101</v>
      </c>
      <c r="C50" s="113">
        <v>859610</v>
      </c>
      <c r="D50" s="113">
        <v>83695</v>
      </c>
      <c r="E50" s="113">
        <v>29737</v>
      </c>
      <c r="F50" s="113">
        <v>53688</v>
      </c>
      <c r="G50" s="113">
        <v>2322</v>
      </c>
      <c r="H50" s="106">
        <v>31002</v>
      </c>
      <c r="I50" s="106">
        <v>1376</v>
      </c>
      <c r="J50" s="106">
        <v>29626</v>
      </c>
      <c r="K50" s="106">
        <v>19285</v>
      </c>
      <c r="L50" s="113">
        <v>161889</v>
      </c>
      <c r="M50" s="113">
        <v>285014</v>
      </c>
      <c r="N50" s="106">
        <v>192977</v>
      </c>
      <c r="O50" s="85"/>
      <c r="P50" s="85"/>
      <c r="Q50" s="85"/>
      <c r="R50" s="85"/>
      <c r="S50" s="85"/>
      <c r="T50" s="85"/>
      <c r="U50" s="85"/>
      <c r="V50" s="85"/>
      <c r="W50" s="85"/>
      <c r="X50" s="85"/>
      <c r="Y50" s="85"/>
      <c r="Z50" s="85"/>
      <c r="AA50" s="85"/>
      <c r="AB50" s="85"/>
      <c r="AC50" s="85"/>
      <c r="AD50" s="85"/>
    </row>
    <row r="51" spans="1:30" s="71" customFormat="1" ht="18.95" customHeight="1">
      <c r="A51" s="70">
        <f>IF(B51&lt;&gt;"",COUNTA($B$20:B51),"")</f>
        <v>32</v>
      </c>
      <c r="B51" s="80" t="s">
        <v>102</v>
      </c>
      <c r="C51" s="113">
        <v>5959177</v>
      </c>
      <c r="D51" s="113">
        <v>245388</v>
      </c>
      <c r="E51" s="113">
        <v>170469</v>
      </c>
      <c r="F51" s="113">
        <v>74880</v>
      </c>
      <c r="G51" s="113">
        <v>57018</v>
      </c>
      <c r="H51" s="106">
        <v>1438604</v>
      </c>
      <c r="I51" s="106">
        <v>944427</v>
      </c>
      <c r="J51" s="106">
        <v>494177</v>
      </c>
      <c r="K51" s="106">
        <v>42442</v>
      </c>
      <c r="L51" s="113">
        <v>295200</v>
      </c>
      <c r="M51" s="113">
        <v>535672</v>
      </c>
      <c r="N51" s="106">
        <v>3099505</v>
      </c>
      <c r="O51" s="85"/>
      <c r="P51" s="85"/>
      <c r="Q51" s="85"/>
      <c r="R51" s="85"/>
      <c r="S51" s="85"/>
      <c r="T51" s="85"/>
      <c r="U51" s="85"/>
      <c r="V51" s="85"/>
      <c r="W51" s="85"/>
      <c r="X51" s="85"/>
      <c r="Y51" s="85"/>
      <c r="Z51" s="85"/>
      <c r="AA51" s="85"/>
      <c r="AB51" s="85"/>
      <c r="AC51" s="85"/>
      <c r="AD51" s="85"/>
    </row>
    <row r="52" spans="1:30" s="71" customFormat="1" ht="18.95" customHeight="1">
      <c r="A52" s="70">
        <f>IF(B52&lt;&gt;"",COUNTA($B$20:B52),"")</f>
        <v>33</v>
      </c>
      <c r="B52" s="80" t="s">
        <v>103</v>
      </c>
      <c r="C52" s="113">
        <v>208200</v>
      </c>
      <c r="D52" s="113">
        <v>-532889</v>
      </c>
      <c r="E52" s="113">
        <v>-210727</v>
      </c>
      <c r="F52" s="113">
        <v>-393890</v>
      </c>
      <c r="G52" s="113">
        <v>-126037</v>
      </c>
      <c r="H52" s="106">
        <v>-1012584</v>
      </c>
      <c r="I52" s="106">
        <v>-331417</v>
      </c>
      <c r="J52" s="106">
        <v>-681167</v>
      </c>
      <c r="K52" s="106">
        <v>-118573</v>
      </c>
      <c r="L52" s="113">
        <v>-357003</v>
      </c>
      <c r="M52" s="113">
        <v>-105658</v>
      </c>
      <c r="N52" s="106">
        <v>3065561</v>
      </c>
      <c r="O52" s="85"/>
      <c r="P52" s="85"/>
      <c r="Q52" s="85"/>
      <c r="R52" s="85"/>
      <c r="S52" s="85"/>
      <c r="T52" s="85"/>
      <c r="U52" s="85"/>
      <c r="V52" s="85"/>
      <c r="W52" s="85"/>
      <c r="X52" s="85"/>
      <c r="Y52" s="85"/>
      <c r="Z52" s="85"/>
      <c r="AA52" s="85"/>
      <c r="AB52" s="85"/>
      <c r="AC52" s="85"/>
      <c r="AD52" s="85"/>
    </row>
    <row r="53" spans="1:30" s="87" customFormat="1" ht="24.95" customHeight="1">
      <c r="A53" s="69">
        <f>IF(B53&lt;&gt;"",COUNTA($B$20:B53),"")</f>
        <v>34</v>
      </c>
      <c r="B53" s="81" t="s">
        <v>104</v>
      </c>
      <c r="C53" s="112">
        <v>342403</v>
      </c>
      <c r="D53" s="112">
        <v>-528913</v>
      </c>
      <c r="E53" s="112">
        <v>-174579</v>
      </c>
      <c r="F53" s="112">
        <v>-315627</v>
      </c>
      <c r="G53" s="112">
        <v>-108532</v>
      </c>
      <c r="H53" s="107">
        <v>-1001215</v>
      </c>
      <c r="I53" s="107">
        <v>-330493</v>
      </c>
      <c r="J53" s="107">
        <v>-670722</v>
      </c>
      <c r="K53" s="107">
        <v>-101860</v>
      </c>
      <c r="L53" s="112">
        <v>-240406</v>
      </c>
      <c r="M53" s="112">
        <v>-63398</v>
      </c>
      <c r="N53" s="107">
        <v>2876934</v>
      </c>
      <c r="O53" s="86"/>
      <c r="P53" s="86"/>
      <c r="Q53" s="86"/>
      <c r="R53" s="86"/>
      <c r="S53" s="86"/>
      <c r="T53" s="86"/>
      <c r="U53" s="86"/>
      <c r="V53" s="86"/>
      <c r="W53" s="86"/>
      <c r="X53" s="86"/>
      <c r="Y53" s="86"/>
      <c r="Z53" s="86"/>
      <c r="AA53" s="86"/>
      <c r="AB53" s="86"/>
      <c r="AC53" s="86"/>
      <c r="AD53" s="86"/>
    </row>
    <row r="54" spans="1:30" s="87" customFormat="1" ht="15" customHeight="1">
      <c r="A54" s="69">
        <f>IF(B54&lt;&gt;"",COUNTA($B$20:B54),"")</f>
        <v>35</v>
      </c>
      <c r="B54" s="78" t="s">
        <v>105</v>
      </c>
      <c r="C54" s="111">
        <v>143025</v>
      </c>
      <c r="D54" s="111">
        <v>1477</v>
      </c>
      <c r="E54" s="111">
        <v>1267</v>
      </c>
      <c r="F54" s="111">
        <v>7270</v>
      </c>
      <c r="G54" s="111">
        <v>0</v>
      </c>
      <c r="H54" s="105">
        <v>2492</v>
      </c>
      <c r="I54" s="105">
        <v>0</v>
      </c>
      <c r="J54" s="105">
        <v>2492</v>
      </c>
      <c r="K54" s="105">
        <v>0</v>
      </c>
      <c r="L54" s="111">
        <v>1519</v>
      </c>
      <c r="M54" s="111">
        <v>422</v>
      </c>
      <c r="N54" s="105">
        <v>128577</v>
      </c>
      <c r="O54" s="86"/>
      <c r="P54" s="86"/>
      <c r="Q54" s="86"/>
      <c r="R54" s="86"/>
      <c r="S54" s="86"/>
      <c r="T54" s="86"/>
      <c r="U54" s="86"/>
      <c r="V54" s="86"/>
      <c r="W54" s="86"/>
      <c r="X54" s="86"/>
      <c r="Y54" s="86"/>
      <c r="Z54" s="86"/>
      <c r="AA54" s="86"/>
      <c r="AB54" s="86"/>
      <c r="AC54" s="86"/>
      <c r="AD54" s="86"/>
    </row>
    <row r="55" spans="1:30" ht="11.1" customHeight="1">
      <c r="A55" s="69">
        <f>IF(B55&lt;&gt;"",COUNTA($B$20:B55),"")</f>
        <v>36</v>
      </c>
      <c r="B55" s="78" t="s">
        <v>106</v>
      </c>
      <c r="C55" s="111">
        <v>155922</v>
      </c>
      <c r="D55" s="111">
        <v>6892</v>
      </c>
      <c r="E55" s="111">
        <v>574</v>
      </c>
      <c r="F55" s="111">
        <v>2351</v>
      </c>
      <c r="G55" s="111">
        <v>54</v>
      </c>
      <c r="H55" s="105">
        <v>983</v>
      </c>
      <c r="I55" s="105">
        <v>69</v>
      </c>
      <c r="J55" s="105">
        <v>914</v>
      </c>
      <c r="K55" s="105">
        <v>432</v>
      </c>
      <c r="L55" s="111">
        <v>3390</v>
      </c>
      <c r="M55" s="111">
        <v>1370</v>
      </c>
      <c r="N55" s="105">
        <v>139877</v>
      </c>
    </row>
    <row r="56" spans="1:30" s="74" customFormat="1" ht="20.100000000000001" customHeight="1">
      <c r="A56" s="69" t="str">
        <f>IF(B56&lt;&gt;"",COUNTA($B$20:B56),"")</f>
        <v/>
      </c>
      <c r="B56" s="78"/>
      <c r="C56" s="212" t="s">
        <v>61</v>
      </c>
      <c r="D56" s="213"/>
      <c r="E56" s="213"/>
      <c r="F56" s="213"/>
      <c r="G56" s="213"/>
      <c r="H56" s="213" t="s">
        <v>61</v>
      </c>
      <c r="I56" s="213"/>
      <c r="J56" s="213"/>
      <c r="K56" s="213"/>
      <c r="L56" s="213"/>
      <c r="M56" s="213"/>
      <c r="N56" s="213"/>
    </row>
    <row r="57" spans="1:30" s="71" customFormat="1" ht="11.1" customHeight="1">
      <c r="A57" s="69">
        <f>IF(B57&lt;&gt;"",COUNTA($B$20:B57),"")</f>
        <v>37</v>
      </c>
      <c r="B57" s="78" t="s">
        <v>78</v>
      </c>
      <c r="C57" s="114">
        <v>757.79</v>
      </c>
      <c r="D57" s="114">
        <v>282.52</v>
      </c>
      <c r="E57" s="114">
        <v>122.2</v>
      </c>
      <c r="F57" s="114">
        <v>36.08</v>
      </c>
      <c r="G57" s="114">
        <v>35.049999999999997</v>
      </c>
      <c r="H57" s="108">
        <v>129.41</v>
      </c>
      <c r="I57" s="108">
        <v>45.91</v>
      </c>
      <c r="J57" s="108">
        <v>83.5</v>
      </c>
      <c r="K57" s="108">
        <v>30.1</v>
      </c>
      <c r="L57" s="114">
        <v>76.94</v>
      </c>
      <c r="M57" s="114">
        <v>45.48</v>
      </c>
      <c r="N57" s="108">
        <v>0</v>
      </c>
      <c r="O57" s="85"/>
      <c r="P57" s="85"/>
      <c r="Q57" s="85"/>
      <c r="R57" s="85"/>
      <c r="S57" s="85"/>
      <c r="T57" s="85"/>
      <c r="U57" s="85"/>
      <c r="V57" s="85"/>
      <c r="W57" s="85"/>
      <c r="X57" s="85"/>
      <c r="Y57" s="85"/>
      <c r="Z57" s="85"/>
      <c r="AA57" s="85"/>
      <c r="AB57" s="85"/>
      <c r="AC57" s="85"/>
      <c r="AD57" s="85"/>
    </row>
    <row r="58" spans="1:30" s="71" customFormat="1" ht="11.1" customHeight="1">
      <c r="A58" s="69">
        <f>IF(B58&lt;&gt;"",COUNTA($B$20:B58),"")</f>
        <v>38</v>
      </c>
      <c r="B58" s="78" t="s">
        <v>79</v>
      </c>
      <c r="C58" s="114">
        <v>455.33</v>
      </c>
      <c r="D58" s="114">
        <v>95.94</v>
      </c>
      <c r="E58" s="114">
        <v>41.13</v>
      </c>
      <c r="F58" s="114">
        <v>126.62</v>
      </c>
      <c r="G58" s="114">
        <v>13.05</v>
      </c>
      <c r="H58" s="108">
        <v>31.09</v>
      </c>
      <c r="I58" s="108">
        <v>20.22</v>
      </c>
      <c r="J58" s="108">
        <v>10.87</v>
      </c>
      <c r="K58" s="108">
        <v>19.87</v>
      </c>
      <c r="L58" s="114">
        <v>82.04</v>
      </c>
      <c r="M58" s="114">
        <v>45.54</v>
      </c>
      <c r="N58" s="108">
        <v>0.04</v>
      </c>
      <c r="O58" s="85"/>
      <c r="P58" s="85"/>
      <c r="Q58" s="85"/>
      <c r="R58" s="85"/>
      <c r="S58" s="85"/>
      <c r="T58" s="85"/>
      <c r="U58" s="85"/>
      <c r="V58" s="85"/>
      <c r="W58" s="85"/>
      <c r="X58" s="85"/>
      <c r="Y58" s="85"/>
      <c r="Z58" s="85"/>
      <c r="AA58" s="85"/>
      <c r="AB58" s="85"/>
      <c r="AC58" s="85"/>
      <c r="AD58" s="85"/>
    </row>
    <row r="59" spans="1:30" s="71" customFormat="1" ht="21.6" customHeight="1">
      <c r="A59" s="69">
        <f>IF(B59&lt;&gt;"",COUNTA($B$20:B59),"")</f>
        <v>39</v>
      </c>
      <c r="B59" s="79" t="s">
        <v>638</v>
      </c>
      <c r="C59" s="114">
        <v>855.26</v>
      </c>
      <c r="D59" s="114">
        <v>0</v>
      </c>
      <c r="E59" s="114">
        <v>0</v>
      </c>
      <c r="F59" s="114">
        <v>0</v>
      </c>
      <c r="G59" s="114">
        <v>0</v>
      </c>
      <c r="H59" s="108">
        <v>855.26</v>
      </c>
      <c r="I59" s="108">
        <v>690.99</v>
      </c>
      <c r="J59" s="108">
        <v>164.27</v>
      </c>
      <c r="K59" s="108">
        <v>0</v>
      </c>
      <c r="L59" s="114">
        <v>0</v>
      </c>
      <c r="M59" s="114">
        <v>0</v>
      </c>
      <c r="N59" s="108">
        <v>0</v>
      </c>
      <c r="O59" s="85"/>
      <c r="P59" s="85"/>
      <c r="Q59" s="85"/>
      <c r="R59" s="85"/>
      <c r="S59" s="85"/>
      <c r="T59" s="85"/>
      <c r="U59" s="85"/>
      <c r="V59" s="85"/>
      <c r="W59" s="85"/>
      <c r="X59" s="85"/>
      <c r="Y59" s="85"/>
      <c r="Z59" s="85"/>
      <c r="AA59" s="85"/>
      <c r="AB59" s="85"/>
      <c r="AC59" s="85"/>
      <c r="AD59" s="85"/>
    </row>
    <row r="60" spans="1:30" s="71" customFormat="1" ht="11.1" customHeight="1">
      <c r="A60" s="69">
        <f>IF(B60&lt;&gt;"",COUNTA($B$20:B60),"")</f>
        <v>40</v>
      </c>
      <c r="B60" s="78" t="s">
        <v>80</v>
      </c>
      <c r="C60" s="114">
        <v>11</v>
      </c>
      <c r="D60" s="114">
        <v>0.42</v>
      </c>
      <c r="E60" s="114">
        <v>0.04</v>
      </c>
      <c r="F60" s="114">
        <v>0.08</v>
      </c>
      <c r="G60" s="114">
        <v>0</v>
      </c>
      <c r="H60" s="108">
        <v>0.06</v>
      </c>
      <c r="I60" s="108">
        <v>0</v>
      </c>
      <c r="J60" s="108">
        <v>0.05</v>
      </c>
      <c r="K60" s="108">
        <v>0.02</v>
      </c>
      <c r="L60" s="114">
        <v>0.2</v>
      </c>
      <c r="M60" s="114">
        <v>0.27</v>
      </c>
      <c r="N60" s="108">
        <v>9.91</v>
      </c>
      <c r="O60" s="85"/>
      <c r="P60" s="85"/>
      <c r="Q60" s="85"/>
      <c r="R60" s="85"/>
      <c r="S60" s="85"/>
      <c r="T60" s="85"/>
      <c r="U60" s="85"/>
      <c r="V60" s="85"/>
      <c r="W60" s="85"/>
      <c r="X60" s="85"/>
      <c r="Y60" s="85"/>
      <c r="Z60" s="85"/>
      <c r="AA60" s="85"/>
      <c r="AB60" s="85"/>
      <c r="AC60" s="85"/>
      <c r="AD60" s="85"/>
    </row>
    <row r="61" spans="1:30" s="71" customFormat="1" ht="11.1" customHeight="1">
      <c r="A61" s="69">
        <f>IF(B61&lt;&gt;"",COUNTA($B$20:B61),"")</f>
        <v>41</v>
      </c>
      <c r="B61" s="78" t="s">
        <v>81</v>
      </c>
      <c r="C61" s="114">
        <v>1597.67</v>
      </c>
      <c r="D61" s="114">
        <v>99.29</v>
      </c>
      <c r="E61" s="114">
        <v>38.049999999999997</v>
      </c>
      <c r="F61" s="114">
        <v>87.83</v>
      </c>
      <c r="G61" s="114">
        <v>53.49</v>
      </c>
      <c r="H61" s="108">
        <v>639.48</v>
      </c>
      <c r="I61" s="108">
        <v>34.020000000000003</v>
      </c>
      <c r="J61" s="108">
        <v>605.46</v>
      </c>
      <c r="K61" s="108">
        <v>28.42</v>
      </c>
      <c r="L61" s="114">
        <v>76.260000000000005</v>
      </c>
      <c r="M61" s="114">
        <v>104.63</v>
      </c>
      <c r="N61" s="108">
        <v>470.22</v>
      </c>
      <c r="O61" s="85"/>
      <c r="P61" s="85"/>
      <c r="Q61" s="85"/>
      <c r="R61" s="85"/>
      <c r="S61" s="85"/>
      <c r="T61" s="85"/>
      <c r="U61" s="85"/>
      <c r="V61" s="85"/>
      <c r="W61" s="85"/>
      <c r="X61" s="85"/>
      <c r="Y61" s="85"/>
      <c r="Z61" s="85"/>
      <c r="AA61" s="85"/>
      <c r="AB61" s="85"/>
      <c r="AC61" s="85"/>
      <c r="AD61" s="85"/>
    </row>
    <row r="62" spans="1:30" s="71" customFormat="1" ht="11.1" customHeight="1">
      <c r="A62" s="69">
        <f>IF(B62&lt;&gt;"",COUNTA($B$20:B62),"")</f>
        <v>42</v>
      </c>
      <c r="B62" s="78" t="s">
        <v>82</v>
      </c>
      <c r="C62" s="114">
        <v>723.97</v>
      </c>
      <c r="D62" s="114">
        <v>49.47</v>
      </c>
      <c r="E62" s="114">
        <v>5.69</v>
      </c>
      <c r="F62" s="114">
        <v>41.53</v>
      </c>
      <c r="G62" s="114">
        <v>0.27</v>
      </c>
      <c r="H62" s="108">
        <v>159.97999999999999</v>
      </c>
      <c r="I62" s="108">
        <v>0.56999999999999995</v>
      </c>
      <c r="J62" s="108">
        <v>159.41</v>
      </c>
      <c r="K62" s="108">
        <v>0.8</v>
      </c>
      <c r="L62" s="114">
        <v>3.45</v>
      </c>
      <c r="M62" s="114">
        <v>0.98</v>
      </c>
      <c r="N62" s="108">
        <v>461.81</v>
      </c>
      <c r="O62" s="85"/>
      <c r="P62" s="85"/>
      <c r="Q62" s="85"/>
      <c r="R62" s="85"/>
      <c r="S62" s="85"/>
      <c r="T62" s="85"/>
      <c r="U62" s="85"/>
      <c r="V62" s="85"/>
      <c r="W62" s="85"/>
      <c r="X62" s="85"/>
      <c r="Y62" s="85"/>
      <c r="Z62" s="85"/>
      <c r="AA62" s="85"/>
      <c r="AB62" s="85"/>
      <c r="AC62" s="85"/>
      <c r="AD62" s="85"/>
    </row>
    <row r="63" spans="1:30" s="71" customFormat="1" ht="18.95" customHeight="1">
      <c r="A63" s="70">
        <f>IF(B63&lt;&gt;"",COUNTA($B$20:B63),"")</f>
        <v>43</v>
      </c>
      <c r="B63" s="80" t="s">
        <v>83</v>
      </c>
      <c r="C63" s="115">
        <v>2953.07</v>
      </c>
      <c r="D63" s="115">
        <v>428.7</v>
      </c>
      <c r="E63" s="115">
        <v>195.73</v>
      </c>
      <c r="F63" s="115">
        <v>209.08</v>
      </c>
      <c r="G63" s="115">
        <v>101.33</v>
      </c>
      <c r="H63" s="109">
        <v>1495.3</v>
      </c>
      <c r="I63" s="109">
        <v>790.57</v>
      </c>
      <c r="J63" s="109">
        <v>704.73</v>
      </c>
      <c r="K63" s="109">
        <v>77.61</v>
      </c>
      <c r="L63" s="115">
        <v>231.99</v>
      </c>
      <c r="M63" s="115">
        <v>194.95</v>
      </c>
      <c r="N63" s="109">
        <v>18.37</v>
      </c>
      <c r="O63" s="85"/>
      <c r="P63" s="85"/>
      <c r="Q63" s="85"/>
      <c r="R63" s="85"/>
      <c r="S63" s="85"/>
      <c r="T63" s="85"/>
      <c r="U63" s="85"/>
      <c r="V63" s="85"/>
      <c r="W63" s="85"/>
      <c r="X63" s="85"/>
      <c r="Y63" s="85"/>
      <c r="Z63" s="85"/>
      <c r="AA63" s="85"/>
      <c r="AB63" s="85"/>
      <c r="AC63" s="85"/>
      <c r="AD63" s="85"/>
    </row>
    <row r="64" spans="1:30" s="71" customFormat="1" ht="21.6" customHeight="1">
      <c r="A64" s="69">
        <f>IF(B64&lt;&gt;"",COUNTA($B$20:B64),"")</f>
        <v>44</v>
      </c>
      <c r="B64" s="79" t="s">
        <v>84</v>
      </c>
      <c r="C64" s="114">
        <v>556.63</v>
      </c>
      <c r="D64" s="114">
        <v>53.87</v>
      </c>
      <c r="E64" s="114">
        <v>40.090000000000003</v>
      </c>
      <c r="F64" s="114">
        <v>78.91</v>
      </c>
      <c r="G64" s="114">
        <v>11.73</v>
      </c>
      <c r="H64" s="108">
        <v>24.81</v>
      </c>
      <c r="I64" s="108">
        <v>1.26</v>
      </c>
      <c r="J64" s="108">
        <v>23.55</v>
      </c>
      <c r="K64" s="108">
        <v>21.65</v>
      </c>
      <c r="L64" s="114">
        <v>157.06</v>
      </c>
      <c r="M64" s="114">
        <v>168.5</v>
      </c>
      <c r="N64" s="108">
        <v>0</v>
      </c>
      <c r="O64" s="85"/>
      <c r="P64" s="85"/>
      <c r="Q64" s="85"/>
      <c r="R64" s="85"/>
      <c r="S64" s="85"/>
      <c r="T64" s="85"/>
      <c r="U64" s="85"/>
      <c r="V64" s="85"/>
      <c r="W64" s="85"/>
      <c r="X64" s="85"/>
      <c r="Y64" s="85"/>
      <c r="Z64" s="85"/>
      <c r="AA64" s="85"/>
      <c r="AB64" s="85"/>
      <c r="AC64" s="85"/>
      <c r="AD64" s="85"/>
    </row>
    <row r="65" spans="1:30" s="71" customFormat="1" ht="11.1" customHeight="1">
      <c r="A65" s="69">
        <f>IF(B65&lt;&gt;"",COUNTA($B$20:B65),"")</f>
        <v>45</v>
      </c>
      <c r="B65" s="78" t="s">
        <v>85</v>
      </c>
      <c r="C65" s="114">
        <v>318.55</v>
      </c>
      <c r="D65" s="114">
        <v>25.8</v>
      </c>
      <c r="E65" s="114">
        <v>15.83</v>
      </c>
      <c r="F65" s="114">
        <v>69.569999999999993</v>
      </c>
      <c r="G65" s="114">
        <v>8.91</v>
      </c>
      <c r="H65" s="108">
        <v>14.65</v>
      </c>
      <c r="I65" s="108">
        <v>1.2</v>
      </c>
      <c r="J65" s="108">
        <v>13.45</v>
      </c>
      <c r="K65" s="108">
        <v>17.41</v>
      </c>
      <c r="L65" s="114">
        <v>132.44</v>
      </c>
      <c r="M65" s="114">
        <v>33.950000000000003</v>
      </c>
      <c r="N65" s="108">
        <v>0</v>
      </c>
      <c r="O65" s="85"/>
      <c r="P65" s="85"/>
      <c r="Q65" s="85"/>
      <c r="R65" s="85"/>
      <c r="S65" s="85"/>
      <c r="T65" s="85"/>
      <c r="U65" s="85"/>
      <c r="V65" s="85"/>
      <c r="W65" s="85"/>
      <c r="X65" s="85"/>
      <c r="Y65" s="85"/>
      <c r="Z65" s="85"/>
      <c r="AA65" s="85"/>
      <c r="AB65" s="85"/>
      <c r="AC65" s="85"/>
      <c r="AD65" s="85"/>
    </row>
    <row r="66" spans="1:30" s="71" customFormat="1" ht="11.1" customHeight="1">
      <c r="A66" s="69">
        <f>IF(B66&lt;&gt;"",COUNTA($B$20:B66),"")</f>
        <v>46</v>
      </c>
      <c r="B66" s="78" t="s">
        <v>86</v>
      </c>
      <c r="C66" s="114">
        <v>0.13</v>
      </c>
      <c r="D66" s="114">
        <v>0</v>
      </c>
      <c r="E66" s="114">
        <v>0</v>
      </c>
      <c r="F66" s="114">
        <v>0</v>
      </c>
      <c r="G66" s="114">
        <v>0</v>
      </c>
      <c r="H66" s="108">
        <v>0</v>
      </c>
      <c r="I66" s="108">
        <v>0</v>
      </c>
      <c r="J66" s="108">
        <v>0</v>
      </c>
      <c r="K66" s="108">
        <v>0</v>
      </c>
      <c r="L66" s="114">
        <v>0.01</v>
      </c>
      <c r="M66" s="114">
        <v>0</v>
      </c>
      <c r="N66" s="108">
        <v>0.12</v>
      </c>
      <c r="O66" s="85"/>
      <c r="P66" s="85"/>
      <c r="Q66" s="85"/>
      <c r="R66" s="85"/>
      <c r="S66" s="85"/>
      <c r="T66" s="85"/>
      <c r="U66" s="85"/>
      <c r="V66" s="85"/>
      <c r="W66" s="85"/>
      <c r="X66" s="85"/>
      <c r="Y66" s="85"/>
      <c r="Z66" s="85"/>
      <c r="AA66" s="85"/>
      <c r="AB66" s="85"/>
      <c r="AC66" s="85"/>
      <c r="AD66" s="85"/>
    </row>
    <row r="67" spans="1:30" s="71" customFormat="1" ht="11.1" customHeight="1">
      <c r="A67" s="69">
        <f>IF(B67&lt;&gt;"",COUNTA($B$20:B67),"")</f>
        <v>47</v>
      </c>
      <c r="B67" s="78" t="s">
        <v>87</v>
      </c>
      <c r="C67" s="114">
        <v>67.319999999999993</v>
      </c>
      <c r="D67" s="114">
        <v>1.38</v>
      </c>
      <c r="E67" s="114">
        <v>2.27</v>
      </c>
      <c r="F67" s="114">
        <v>3.32</v>
      </c>
      <c r="G67" s="114">
        <v>0.9</v>
      </c>
      <c r="H67" s="108">
        <v>2.5499999999999998</v>
      </c>
      <c r="I67" s="108">
        <v>0.17</v>
      </c>
      <c r="J67" s="108">
        <v>2.38</v>
      </c>
      <c r="K67" s="108">
        <v>0.73</v>
      </c>
      <c r="L67" s="114">
        <v>17.190000000000001</v>
      </c>
      <c r="M67" s="114">
        <v>34.92</v>
      </c>
      <c r="N67" s="108">
        <v>4.05</v>
      </c>
      <c r="O67" s="85"/>
      <c r="P67" s="85"/>
      <c r="Q67" s="85"/>
      <c r="R67" s="85"/>
      <c r="S67" s="85"/>
      <c r="T67" s="85"/>
      <c r="U67" s="85"/>
      <c r="V67" s="85"/>
      <c r="W67" s="85"/>
      <c r="X67" s="85"/>
      <c r="Y67" s="85"/>
      <c r="Z67" s="85"/>
      <c r="AA67" s="85"/>
      <c r="AB67" s="85"/>
      <c r="AC67" s="85"/>
      <c r="AD67" s="85"/>
    </row>
    <row r="68" spans="1:30" s="71" customFormat="1" ht="11.1" customHeight="1">
      <c r="A68" s="69">
        <f>IF(B68&lt;&gt;"",COUNTA($B$20:B68),"")</f>
        <v>48</v>
      </c>
      <c r="B68" s="78" t="s">
        <v>82</v>
      </c>
      <c r="C68" s="114">
        <v>7.16</v>
      </c>
      <c r="D68" s="114">
        <v>0.83</v>
      </c>
      <c r="E68" s="114">
        <v>1.46</v>
      </c>
      <c r="F68" s="114">
        <v>0.32</v>
      </c>
      <c r="G68" s="114">
        <v>0.33</v>
      </c>
      <c r="H68" s="108">
        <v>1.06</v>
      </c>
      <c r="I68" s="108">
        <v>0</v>
      </c>
      <c r="J68" s="108">
        <v>1.06</v>
      </c>
      <c r="K68" s="108">
        <v>0.03</v>
      </c>
      <c r="L68" s="114">
        <v>1.38</v>
      </c>
      <c r="M68" s="114">
        <v>0.27</v>
      </c>
      <c r="N68" s="108">
        <v>1.47</v>
      </c>
      <c r="O68" s="85"/>
      <c r="P68" s="85"/>
      <c r="Q68" s="85"/>
      <c r="R68" s="85"/>
      <c r="S68" s="85"/>
      <c r="T68" s="85"/>
      <c r="U68" s="85"/>
      <c r="V68" s="85"/>
      <c r="W68" s="85"/>
      <c r="X68" s="85"/>
      <c r="Y68" s="85"/>
      <c r="Z68" s="85"/>
      <c r="AA68" s="85"/>
      <c r="AB68" s="85"/>
      <c r="AC68" s="85"/>
      <c r="AD68" s="85"/>
    </row>
    <row r="69" spans="1:30" s="71" customFormat="1" ht="18.95" customHeight="1">
      <c r="A69" s="70">
        <f>IF(B69&lt;&gt;"",COUNTA($B$20:B69),"")</f>
        <v>49</v>
      </c>
      <c r="B69" s="80" t="s">
        <v>88</v>
      </c>
      <c r="C69" s="115">
        <v>616.91999999999996</v>
      </c>
      <c r="D69" s="115">
        <v>54.42</v>
      </c>
      <c r="E69" s="115">
        <v>40.9</v>
      </c>
      <c r="F69" s="115">
        <v>81.91</v>
      </c>
      <c r="G69" s="115">
        <v>12.31</v>
      </c>
      <c r="H69" s="109">
        <v>26.3</v>
      </c>
      <c r="I69" s="109">
        <v>1.43</v>
      </c>
      <c r="J69" s="109">
        <v>24.87</v>
      </c>
      <c r="K69" s="109">
        <v>22.35</v>
      </c>
      <c r="L69" s="115">
        <v>172.87</v>
      </c>
      <c r="M69" s="115">
        <v>203.16</v>
      </c>
      <c r="N69" s="109">
        <v>2.7</v>
      </c>
      <c r="O69" s="85"/>
      <c r="P69" s="85"/>
      <c r="Q69" s="85"/>
      <c r="R69" s="85"/>
      <c r="S69" s="85"/>
      <c r="T69" s="85"/>
      <c r="U69" s="85"/>
      <c r="V69" s="85"/>
      <c r="W69" s="85"/>
      <c r="X69" s="85"/>
      <c r="Y69" s="85"/>
      <c r="Z69" s="85"/>
      <c r="AA69" s="85"/>
      <c r="AB69" s="85"/>
      <c r="AC69" s="85"/>
      <c r="AD69" s="85"/>
    </row>
    <row r="70" spans="1:30" s="71" customFormat="1" ht="18.95" customHeight="1">
      <c r="A70" s="70">
        <f>IF(B70&lt;&gt;"",COUNTA($B$20:B70),"")</f>
        <v>50</v>
      </c>
      <c r="B70" s="80" t="s">
        <v>89</v>
      </c>
      <c r="C70" s="115">
        <v>3569.99</v>
      </c>
      <c r="D70" s="115">
        <v>483.13</v>
      </c>
      <c r="E70" s="115">
        <v>236.63</v>
      </c>
      <c r="F70" s="115">
        <v>290.99</v>
      </c>
      <c r="G70" s="115">
        <v>113.63</v>
      </c>
      <c r="H70" s="109">
        <v>1521.61</v>
      </c>
      <c r="I70" s="109">
        <v>792</v>
      </c>
      <c r="J70" s="109">
        <v>729.61</v>
      </c>
      <c r="K70" s="109">
        <v>99.95</v>
      </c>
      <c r="L70" s="115">
        <v>404.86</v>
      </c>
      <c r="M70" s="115">
        <v>398.11</v>
      </c>
      <c r="N70" s="109">
        <v>21.07</v>
      </c>
      <c r="O70" s="85"/>
      <c r="P70" s="85"/>
      <c r="Q70" s="85"/>
      <c r="R70" s="85"/>
      <c r="S70" s="85"/>
      <c r="T70" s="85"/>
      <c r="U70" s="85"/>
      <c r="V70" s="85"/>
      <c r="W70" s="85"/>
      <c r="X70" s="85"/>
      <c r="Y70" s="85"/>
      <c r="Z70" s="85"/>
      <c r="AA70" s="85"/>
      <c r="AB70" s="85"/>
      <c r="AC70" s="85"/>
      <c r="AD70" s="85"/>
    </row>
    <row r="71" spans="1:30" s="71" customFormat="1" ht="11.1" customHeight="1">
      <c r="A71" s="69">
        <f>IF(B71&lt;&gt;"",COUNTA($B$20:B71),"")</f>
        <v>51</v>
      </c>
      <c r="B71" s="78" t="s">
        <v>90</v>
      </c>
      <c r="C71" s="114">
        <v>892.68</v>
      </c>
      <c r="D71" s="114">
        <v>0</v>
      </c>
      <c r="E71" s="114">
        <v>0</v>
      </c>
      <c r="F71" s="114">
        <v>0</v>
      </c>
      <c r="G71" s="114">
        <v>0</v>
      </c>
      <c r="H71" s="108">
        <v>0</v>
      </c>
      <c r="I71" s="108">
        <v>0</v>
      </c>
      <c r="J71" s="108">
        <v>0</v>
      </c>
      <c r="K71" s="108">
        <v>0</v>
      </c>
      <c r="L71" s="114">
        <v>0</v>
      </c>
      <c r="M71" s="114">
        <v>0</v>
      </c>
      <c r="N71" s="108">
        <v>892.68</v>
      </c>
      <c r="O71" s="85"/>
      <c r="P71" s="85"/>
      <c r="Q71" s="85"/>
      <c r="R71" s="85"/>
      <c r="S71" s="85"/>
      <c r="T71" s="85"/>
      <c r="U71" s="85"/>
      <c r="V71" s="85"/>
      <c r="W71" s="85"/>
      <c r="X71" s="85"/>
      <c r="Y71" s="85"/>
      <c r="Z71" s="85"/>
      <c r="AA71" s="85"/>
      <c r="AB71" s="85"/>
      <c r="AC71" s="85"/>
      <c r="AD71" s="85"/>
    </row>
    <row r="72" spans="1:30" s="71" customFormat="1" ht="11.1" customHeight="1">
      <c r="A72" s="69">
        <f>IF(B72&lt;&gt;"",COUNTA($B$20:B72),"")</f>
        <v>52</v>
      </c>
      <c r="B72" s="78" t="s">
        <v>91</v>
      </c>
      <c r="C72" s="114">
        <v>301.05</v>
      </c>
      <c r="D72" s="114">
        <v>0</v>
      </c>
      <c r="E72" s="114">
        <v>0</v>
      </c>
      <c r="F72" s="114">
        <v>0</v>
      </c>
      <c r="G72" s="114">
        <v>0</v>
      </c>
      <c r="H72" s="108">
        <v>0</v>
      </c>
      <c r="I72" s="108">
        <v>0</v>
      </c>
      <c r="J72" s="108">
        <v>0</v>
      </c>
      <c r="K72" s="108">
        <v>0</v>
      </c>
      <c r="L72" s="114">
        <v>0</v>
      </c>
      <c r="M72" s="114">
        <v>0</v>
      </c>
      <c r="N72" s="108">
        <v>301.05</v>
      </c>
      <c r="O72" s="85"/>
      <c r="P72" s="85"/>
      <c r="Q72" s="85"/>
      <c r="R72" s="85"/>
      <c r="S72" s="85"/>
      <c r="T72" s="85"/>
      <c r="U72" s="85"/>
      <c r="V72" s="85"/>
      <c r="W72" s="85"/>
      <c r="X72" s="85"/>
      <c r="Y72" s="85"/>
      <c r="Z72" s="85"/>
      <c r="AA72" s="85"/>
      <c r="AB72" s="85"/>
      <c r="AC72" s="85"/>
      <c r="AD72" s="85"/>
    </row>
    <row r="73" spans="1:30" s="71" customFormat="1" ht="11.1" customHeight="1">
      <c r="A73" s="69">
        <f>IF(B73&lt;&gt;"",COUNTA($B$20:B73),"")</f>
        <v>53</v>
      </c>
      <c r="B73" s="78" t="s">
        <v>107</v>
      </c>
      <c r="C73" s="114">
        <v>371.51</v>
      </c>
      <c r="D73" s="114">
        <v>0</v>
      </c>
      <c r="E73" s="114">
        <v>0</v>
      </c>
      <c r="F73" s="114">
        <v>0</v>
      </c>
      <c r="G73" s="114">
        <v>0</v>
      </c>
      <c r="H73" s="108">
        <v>0</v>
      </c>
      <c r="I73" s="108">
        <v>0</v>
      </c>
      <c r="J73" s="108">
        <v>0</v>
      </c>
      <c r="K73" s="108">
        <v>0</v>
      </c>
      <c r="L73" s="114">
        <v>0</v>
      </c>
      <c r="M73" s="114">
        <v>0</v>
      </c>
      <c r="N73" s="108">
        <v>371.51</v>
      </c>
      <c r="O73" s="85"/>
      <c r="P73" s="85"/>
      <c r="Q73" s="85"/>
      <c r="R73" s="85"/>
      <c r="S73" s="85"/>
      <c r="T73" s="85"/>
      <c r="U73" s="85"/>
      <c r="V73" s="85"/>
      <c r="W73" s="85"/>
      <c r="X73" s="85"/>
      <c r="Y73" s="85"/>
      <c r="Z73" s="85"/>
      <c r="AA73" s="85"/>
      <c r="AB73" s="85"/>
      <c r="AC73" s="85"/>
      <c r="AD73" s="85"/>
    </row>
    <row r="74" spans="1:30" s="71" customFormat="1" ht="11.1" customHeight="1">
      <c r="A74" s="69">
        <f>IF(B74&lt;&gt;"",COUNTA($B$20:B74),"")</f>
        <v>54</v>
      </c>
      <c r="B74" s="78" t="s">
        <v>108</v>
      </c>
      <c r="C74" s="114">
        <v>128.1</v>
      </c>
      <c r="D74" s="114">
        <v>0</v>
      </c>
      <c r="E74" s="114">
        <v>0</v>
      </c>
      <c r="F74" s="114">
        <v>0</v>
      </c>
      <c r="G74" s="114">
        <v>0</v>
      </c>
      <c r="H74" s="108">
        <v>0</v>
      </c>
      <c r="I74" s="108">
        <v>0</v>
      </c>
      <c r="J74" s="108">
        <v>0</v>
      </c>
      <c r="K74" s="108">
        <v>0</v>
      </c>
      <c r="L74" s="114">
        <v>0</v>
      </c>
      <c r="M74" s="114">
        <v>0</v>
      </c>
      <c r="N74" s="108">
        <v>128.1</v>
      </c>
      <c r="O74" s="85"/>
      <c r="P74" s="85"/>
      <c r="Q74" s="85"/>
      <c r="R74" s="85"/>
      <c r="S74" s="85"/>
      <c r="T74" s="85"/>
      <c r="U74" s="85"/>
      <c r="V74" s="85"/>
      <c r="W74" s="85"/>
      <c r="X74" s="85"/>
      <c r="Y74" s="85"/>
      <c r="Z74" s="85"/>
      <c r="AA74" s="85"/>
      <c r="AB74" s="85"/>
      <c r="AC74" s="85"/>
      <c r="AD74" s="85"/>
    </row>
    <row r="75" spans="1:30" s="71" customFormat="1" ht="11.1" customHeight="1">
      <c r="A75" s="69">
        <f>IF(B75&lt;&gt;"",COUNTA($B$20:B75),"")</f>
        <v>55</v>
      </c>
      <c r="B75" s="78" t="s">
        <v>28</v>
      </c>
      <c r="C75" s="114">
        <v>609.36</v>
      </c>
      <c r="D75" s="114">
        <v>0</v>
      </c>
      <c r="E75" s="114">
        <v>0</v>
      </c>
      <c r="F75" s="114">
        <v>0</v>
      </c>
      <c r="G75" s="114">
        <v>0</v>
      </c>
      <c r="H75" s="108">
        <v>0</v>
      </c>
      <c r="I75" s="108">
        <v>0</v>
      </c>
      <c r="J75" s="108">
        <v>0</v>
      </c>
      <c r="K75" s="108">
        <v>0</v>
      </c>
      <c r="L75" s="114">
        <v>0</v>
      </c>
      <c r="M75" s="114">
        <v>0</v>
      </c>
      <c r="N75" s="108">
        <v>609.36</v>
      </c>
      <c r="O75" s="85"/>
      <c r="P75" s="85"/>
      <c r="Q75" s="85"/>
      <c r="R75" s="85"/>
      <c r="S75" s="85"/>
      <c r="T75" s="85"/>
      <c r="U75" s="85"/>
      <c r="V75" s="85"/>
      <c r="W75" s="85"/>
      <c r="X75" s="85"/>
      <c r="Y75" s="85"/>
      <c r="Z75" s="85"/>
      <c r="AA75" s="85"/>
      <c r="AB75" s="85"/>
      <c r="AC75" s="85"/>
      <c r="AD75" s="85"/>
    </row>
    <row r="76" spans="1:30" s="71" customFormat="1" ht="21.6" customHeight="1">
      <c r="A76" s="69">
        <f>IF(B76&lt;&gt;"",COUNTA($B$20:B76),"")</f>
        <v>56</v>
      </c>
      <c r="B76" s="79" t="s">
        <v>92</v>
      </c>
      <c r="C76" s="114">
        <v>268.13</v>
      </c>
      <c r="D76" s="114">
        <v>0</v>
      </c>
      <c r="E76" s="114">
        <v>0</v>
      </c>
      <c r="F76" s="114">
        <v>0</v>
      </c>
      <c r="G76" s="114">
        <v>0</v>
      </c>
      <c r="H76" s="108">
        <v>0</v>
      </c>
      <c r="I76" s="108">
        <v>0</v>
      </c>
      <c r="J76" s="108">
        <v>0</v>
      </c>
      <c r="K76" s="108">
        <v>0</v>
      </c>
      <c r="L76" s="114">
        <v>0</v>
      </c>
      <c r="M76" s="114">
        <v>0</v>
      </c>
      <c r="N76" s="108">
        <v>268.13</v>
      </c>
      <c r="O76" s="85"/>
      <c r="P76" s="85"/>
      <c r="Q76" s="85"/>
      <c r="R76" s="85"/>
      <c r="S76" s="85"/>
      <c r="T76" s="85"/>
      <c r="U76" s="85"/>
      <c r="V76" s="85"/>
      <c r="W76" s="85"/>
      <c r="X76" s="85"/>
      <c r="Y76" s="85"/>
      <c r="Z76" s="85"/>
      <c r="AA76" s="85"/>
      <c r="AB76" s="85"/>
      <c r="AC76" s="85"/>
      <c r="AD76" s="85"/>
    </row>
    <row r="77" spans="1:30" s="71" customFormat="1" ht="21.6" customHeight="1">
      <c r="A77" s="69">
        <f>IF(B77&lt;&gt;"",COUNTA($B$20:B77),"")</f>
        <v>57</v>
      </c>
      <c r="B77" s="79" t="s">
        <v>93</v>
      </c>
      <c r="C77" s="114">
        <v>553.82000000000005</v>
      </c>
      <c r="D77" s="114">
        <v>2.72</v>
      </c>
      <c r="E77" s="114">
        <v>0.86</v>
      </c>
      <c r="F77" s="114">
        <v>4.47</v>
      </c>
      <c r="G77" s="114">
        <v>23.31</v>
      </c>
      <c r="H77" s="108">
        <v>495.47</v>
      </c>
      <c r="I77" s="108">
        <v>235.12</v>
      </c>
      <c r="J77" s="108">
        <v>260.35000000000002</v>
      </c>
      <c r="K77" s="108">
        <v>1.26</v>
      </c>
      <c r="L77" s="114">
        <v>21.05</v>
      </c>
      <c r="M77" s="114">
        <v>4.68</v>
      </c>
      <c r="N77" s="108">
        <v>0</v>
      </c>
      <c r="O77" s="85"/>
      <c r="P77" s="85"/>
      <c r="Q77" s="85"/>
      <c r="R77" s="85"/>
      <c r="S77" s="85"/>
      <c r="T77" s="85"/>
      <c r="U77" s="85"/>
      <c r="V77" s="85"/>
      <c r="W77" s="85"/>
      <c r="X77" s="85"/>
      <c r="Y77" s="85"/>
      <c r="Z77" s="85"/>
      <c r="AA77" s="85"/>
      <c r="AB77" s="85"/>
      <c r="AC77" s="85"/>
      <c r="AD77" s="85"/>
    </row>
    <row r="78" spans="1:30" s="71" customFormat="1" ht="21.6" customHeight="1">
      <c r="A78" s="69">
        <f>IF(B78&lt;&gt;"",COUNTA($B$20:B78),"")</f>
        <v>58</v>
      </c>
      <c r="B78" s="79" t="s">
        <v>94</v>
      </c>
      <c r="C78" s="114">
        <v>170.83</v>
      </c>
      <c r="D78" s="114">
        <v>3.76</v>
      </c>
      <c r="E78" s="114">
        <v>0.14000000000000001</v>
      </c>
      <c r="F78" s="114">
        <v>0.53</v>
      </c>
      <c r="G78" s="114">
        <v>0.98</v>
      </c>
      <c r="H78" s="108">
        <v>162.74</v>
      </c>
      <c r="I78" s="108">
        <v>161.46</v>
      </c>
      <c r="J78" s="108">
        <v>1.28</v>
      </c>
      <c r="K78" s="108">
        <v>0.28999999999999998</v>
      </c>
      <c r="L78" s="114">
        <v>0.64</v>
      </c>
      <c r="M78" s="114">
        <v>1.76</v>
      </c>
      <c r="N78" s="108">
        <v>0</v>
      </c>
      <c r="O78" s="85"/>
      <c r="P78" s="85"/>
      <c r="Q78" s="85"/>
      <c r="R78" s="85"/>
      <c r="S78" s="85"/>
      <c r="T78" s="85"/>
      <c r="U78" s="85"/>
      <c r="V78" s="85"/>
      <c r="W78" s="85"/>
      <c r="X78" s="85"/>
      <c r="Y78" s="85"/>
      <c r="Z78" s="85"/>
      <c r="AA78" s="85"/>
      <c r="AB78" s="85"/>
      <c r="AC78" s="85"/>
      <c r="AD78" s="85"/>
    </row>
    <row r="79" spans="1:30" s="71" customFormat="1" ht="11.1" customHeight="1">
      <c r="A79" s="69">
        <f>IF(B79&lt;&gt;"",COUNTA($B$20:B79),"")</f>
        <v>59</v>
      </c>
      <c r="B79" s="78" t="s">
        <v>95</v>
      </c>
      <c r="C79" s="114">
        <v>170.73</v>
      </c>
      <c r="D79" s="114">
        <v>1.82</v>
      </c>
      <c r="E79" s="114">
        <v>37.67</v>
      </c>
      <c r="F79" s="114">
        <v>1.71</v>
      </c>
      <c r="G79" s="114">
        <v>3.36</v>
      </c>
      <c r="H79" s="108">
        <v>1.62</v>
      </c>
      <c r="I79" s="108">
        <v>0.1</v>
      </c>
      <c r="J79" s="108">
        <v>1.52</v>
      </c>
      <c r="K79" s="108">
        <v>3.48</v>
      </c>
      <c r="L79" s="114">
        <v>32.770000000000003</v>
      </c>
      <c r="M79" s="114">
        <v>88.3</v>
      </c>
      <c r="N79" s="108">
        <v>0</v>
      </c>
      <c r="O79" s="85"/>
      <c r="P79" s="85"/>
      <c r="Q79" s="85"/>
      <c r="R79" s="85"/>
      <c r="S79" s="85"/>
      <c r="T79" s="85"/>
      <c r="U79" s="85"/>
      <c r="V79" s="85"/>
      <c r="W79" s="85"/>
      <c r="X79" s="85"/>
      <c r="Y79" s="85"/>
      <c r="Z79" s="85"/>
      <c r="AA79" s="85"/>
      <c r="AB79" s="85"/>
      <c r="AC79" s="85"/>
      <c r="AD79" s="85"/>
    </row>
    <row r="80" spans="1:30" s="71" customFormat="1" ht="11.1" customHeight="1">
      <c r="A80" s="69">
        <f>IF(B80&lt;&gt;"",COUNTA($B$20:B80),"")</f>
        <v>60</v>
      </c>
      <c r="B80" s="78" t="s">
        <v>96</v>
      </c>
      <c r="C80" s="114">
        <v>1224.03</v>
      </c>
      <c r="D80" s="114">
        <v>141.55000000000001</v>
      </c>
      <c r="E80" s="114">
        <v>54.38</v>
      </c>
      <c r="F80" s="114">
        <v>47.97</v>
      </c>
      <c r="G80" s="114">
        <v>6.57</v>
      </c>
      <c r="H80" s="108">
        <v>373.94</v>
      </c>
      <c r="I80" s="108">
        <v>189.28</v>
      </c>
      <c r="J80" s="108">
        <v>184.65</v>
      </c>
      <c r="K80" s="108">
        <v>10.15</v>
      </c>
      <c r="L80" s="114">
        <v>31.76</v>
      </c>
      <c r="M80" s="114">
        <v>61.83</v>
      </c>
      <c r="N80" s="108">
        <v>495.89</v>
      </c>
      <c r="O80" s="85"/>
      <c r="P80" s="85"/>
      <c r="Q80" s="85"/>
      <c r="R80" s="85"/>
      <c r="S80" s="85"/>
      <c r="T80" s="85"/>
      <c r="U80" s="85"/>
      <c r="V80" s="85"/>
      <c r="W80" s="85"/>
      <c r="X80" s="85"/>
      <c r="Y80" s="85"/>
      <c r="Z80" s="85"/>
      <c r="AA80" s="85"/>
      <c r="AB80" s="85"/>
      <c r="AC80" s="85"/>
      <c r="AD80" s="85"/>
    </row>
    <row r="81" spans="1:30" s="71" customFormat="1" ht="11.1" customHeight="1">
      <c r="A81" s="69">
        <f>IF(B81&lt;&gt;"",COUNTA($B$20:B81),"")</f>
        <v>61</v>
      </c>
      <c r="B81" s="78" t="s">
        <v>82</v>
      </c>
      <c r="C81" s="114">
        <v>723.97</v>
      </c>
      <c r="D81" s="114">
        <v>49.47</v>
      </c>
      <c r="E81" s="114">
        <v>5.69</v>
      </c>
      <c r="F81" s="114">
        <v>41.53</v>
      </c>
      <c r="G81" s="114">
        <v>0.27</v>
      </c>
      <c r="H81" s="108">
        <v>159.97999999999999</v>
      </c>
      <c r="I81" s="108">
        <v>0.56999999999999995</v>
      </c>
      <c r="J81" s="108">
        <v>159.41</v>
      </c>
      <c r="K81" s="108">
        <v>0.8</v>
      </c>
      <c r="L81" s="114">
        <v>3.45</v>
      </c>
      <c r="M81" s="114">
        <v>0.98</v>
      </c>
      <c r="N81" s="108">
        <v>461.81</v>
      </c>
      <c r="O81" s="85"/>
      <c r="P81" s="85"/>
      <c r="Q81" s="85"/>
      <c r="R81" s="85"/>
      <c r="S81" s="85"/>
      <c r="T81" s="85"/>
      <c r="U81" s="85"/>
      <c r="V81" s="85"/>
      <c r="W81" s="85"/>
      <c r="X81" s="85"/>
      <c r="Y81" s="85"/>
      <c r="Z81" s="85"/>
      <c r="AA81" s="85"/>
      <c r="AB81" s="85"/>
      <c r="AC81" s="85"/>
      <c r="AD81" s="85"/>
    </row>
    <row r="82" spans="1:30" s="71" customFormat="1" ht="18.95" customHeight="1">
      <c r="A82" s="70">
        <f>IF(B82&lt;&gt;"",COUNTA($B$20:B82),"")</f>
        <v>62</v>
      </c>
      <c r="B82" s="80" t="s">
        <v>97</v>
      </c>
      <c r="C82" s="115">
        <v>3165.62</v>
      </c>
      <c r="D82" s="115">
        <v>100.37</v>
      </c>
      <c r="E82" s="115">
        <v>87.36</v>
      </c>
      <c r="F82" s="115">
        <v>13.15</v>
      </c>
      <c r="G82" s="115">
        <v>33.950000000000003</v>
      </c>
      <c r="H82" s="109">
        <v>873.79</v>
      </c>
      <c r="I82" s="109">
        <v>585.41</v>
      </c>
      <c r="J82" s="109">
        <v>288.38</v>
      </c>
      <c r="K82" s="109">
        <v>14.37</v>
      </c>
      <c r="L82" s="115">
        <v>82.75</v>
      </c>
      <c r="M82" s="115">
        <v>155.6</v>
      </c>
      <c r="N82" s="109">
        <v>1804.26</v>
      </c>
      <c r="O82" s="85"/>
      <c r="P82" s="85"/>
      <c r="Q82" s="85"/>
      <c r="R82" s="85"/>
      <c r="S82" s="85"/>
      <c r="T82" s="85"/>
      <c r="U82" s="85"/>
      <c r="V82" s="85"/>
      <c r="W82" s="85"/>
      <c r="X82" s="85"/>
      <c r="Y82" s="85"/>
      <c r="Z82" s="85"/>
      <c r="AA82" s="85"/>
      <c r="AB82" s="85"/>
      <c r="AC82" s="85"/>
      <c r="AD82" s="85"/>
    </row>
    <row r="83" spans="1:30" s="87" customFormat="1" ht="11.1" customHeight="1">
      <c r="A83" s="69">
        <f>IF(B83&lt;&gt;"",COUNTA($B$20:B83),"")</f>
        <v>63</v>
      </c>
      <c r="B83" s="78" t="s">
        <v>98</v>
      </c>
      <c r="C83" s="114">
        <v>333.39</v>
      </c>
      <c r="D83" s="114">
        <v>11.27</v>
      </c>
      <c r="E83" s="114">
        <v>16.84</v>
      </c>
      <c r="F83" s="114">
        <v>28.55</v>
      </c>
      <c r="G83" s="114">
        <v>0.96</v>
      </c>
      <c r="H83" s="108">
        <v>18.46</v>
      </c>
      <c r="I83" s="108">
        <v>0.74</v>
      </c>
      <c r="J83" s="108">
        <v>17.72</v>
      </c>
      <c r="K83" s="108">
        <v>10.56</v>
      </c>
      <c r="L83" s="114">
        <v>54.13</v>
      </c>
      <c r="M83" s="114">
        <v>74.489999999999995</v>
      </c>
      <c r="N83" s="108">
        <v>118.13</v>
      </c>
      <c r="O83" s="86"/>
      <c r="P83" s="86"/>
      <c r="Q83" s="86"/>
      <c r="R83" s="86"/>
      <c r="S83" s="86"/>
      <c r="T83" s="86"/>
      <c r="U83" s="86"/>
      <c r="V83" s="86"/>
      <c r="W83" s="86"/>
      <c r="X83" s="86"/>
      <c r="Y83" s="86"/>
      <c r="Z83" s="86"/>
      <c r="AA83" s="86"/>
      <c r="AB83" s="86"/>
      <c r="AC83" s="86"/>
      <c r="AD83" s="86"/>
    </row>
    <row r="84" spans="1:30" s="87" customFormat="1" ht="11.1" customHeight="1">
      <c r="A84" s="69">
        <f>IF(B84&lt;&gt;"",COUNTA($B$20:B84),"")</f>
        <v>64</v>
      </c>
      <c r="B84" s="78" t="s">
        <v>99</v>
      </c>
      <c r="C84" s="114">
        <v>1.1000000000000001</v>
      </c>
      <c r="D84" s="114">
        <v>0</v>
      </c>
      <c r="E84" s="114">
        <v>0</v>
      </c>
      <c r="F84" s="114">
        <v>0</v>
      </c>
      <c r="G84" s="114">
        <v>0</v>
      </c>
      <c r="H84" s="108">
        <v>0</v>
      </c>
      <c r="I84" s="108">
        <v>0</v>
      </c>
      <c r="J84" s="108">
        <v>0</v>
      </c>
      <c r="K84" s="108">
        <v>0</v>
      </c>
      <c r="L84" s="114">
        <v>0</v>
      </c>
      <c r="M84" s="114">
        <v>0</v>
      </c>
      <c r="N84" s="108">
        <v>1.1000000000000001</v>
      </c>
      <c r="O84" s="86"/>
      <c r="P84" s="86"/>
      <c r="Q84" s="86"/>
      <c r="R84" s="86"/>
      <c r="S84" s="86"/>
      <c r="T84" s="86"/>
      <c r="U84" s="86"/>
      <c r="V84" s="86"/>
      <c r="W84" s="86"/>
      <c r="X84" s="86"/>
      <c r="Y84" s="86"/>
      <c r="Z84" s="86"/>
      <c r="AA84" s="86"/>
      <c r="AB84" s="86"/>
      <c r="AC84" s="86"/>
      <c r="AD84" s="86"/>
    </row>
    <row r="85" spans="1:30" s="87" customFormat="1" ht="11.1" customHeight="1">
      <c r="A85" s="69">
        <f>IF(B85&lt;&gt;"",COUNTA($B$20:B85),"")</f>
        <v>65</v>
      </c>
      <c r="B85" s="78" t="s">
        <v>100</v>
      </c>
      <c r="C85" s="114">
        <v>206.28</v>
      </c>
      <c r="D85" s="114">
        <v>41.52</v>
      </c>
      <c r="E85" s="114">
        <v>3.08</v>
      </c>
      <c r="F85" s="114">
        <v>5.0999999999999996</v>
      </c>
      <c r="G85" s="114">
        <v>0.81</v>
      </c>
      <c r="H85" s="108">
        <v>1.84</v>
      </c>
      <c r="I85" s="108">
        <v>0.12</v>
      </c>
      <c r="J85" s="108">
        <v>1.73</v>
      </c>
      <c r="K85" s="108">
        <v>1.44</v>
      </c>
      <c r="L85" s="114">
        <v>47.75</v>
      </c>
      <c r="M85" s="114">
        <v>102.7</v>
      </c>
      <c r="N85" s="108">
        <v>2.04</v>
      </c>
      <c r="O85" s="86"/>
      <c r="P85" s="86"/>
      <c r="Q85" s="86"/>
      <c r="R85" s="86"/>
      <c r="S85" s="86"/>
      <c r="T85" s="86"/>
      <c r="U85" s="86"/>
      <c r="V85" s="86"/>
      <c r="W85" s="86"/>
      <c r="X85" s="86"/>
      <c r="Y85" s="86"/>
      <c r="Z85" s="86"/>
      <c r="AA85" s="86"/>
      <c r="AB85" s="86"/>
      <c r="AC85" s="86"/>
      <c r="AD85" s="86"/>
    </row>
    <row r="86" spans="1:30" s="87" customFormat="1" ht="11.1" customHeight="1">
      <c r="A86" s="69">
        <f>IF(B86&lt;&gt;"",COUNTA($B$20:B86),"")</f>
        <v>66</v>
      </c>
      <c r="B86" s="78" t="s">
        <v>82</v>
      </c>
      <c r="C86" s="114">
        <v>7.16</v>
      </c>
      <c r="D86" s="114">
        <v>0.83</v>
      </c>
      <c r="E86" s="114">
        <v>1.46</v>
      </c>
      <c r="F86" s="114">
        <v>0.32</v>
      </c>
      <c r="G86" s="114">
        <v>0.33</v>
      </c>
      <c r="H86" s="108">
        <v>1.06</v>
      </c>
      <c r="I86" s="108">
        <v>0</v>
      </c>
      <c r="J86" s="108">
        <v>1.06</v>
      </c>
      <c r="K86" s="108">
        <v>0.03</v>
      </c>
      <c r="L86" s="114">
        <v>1.38</v>
      </c>
      <c r="M86" s="114">
        <v>0.27</v>
      </c>
      <c r="N86" s="108">
        <v>1.47</v>
      </c>
      <c r="O86" s="86"/>
      <c r="P86" s="86"/>
      <c r="Q86" s="86"/>
      <c r="R86" s="86"/>
      <c r="S86" s="86"/>
      <c r="T86" s="86"/>
      <c r="U86" s="86"/>
      <c r="V86" s="86"/>
      <c r="W86" s="86"/>
      <c r="X86" s="86"/>
      <c r="Y86" s="86"/>
      <c r="Z86" s="86"/>
      <c r="AA86" s="86"/>
      <c r="AB86" s="86"/>
      <c r="AC86" s="86"/>
      <c r="AD86" s="86"/>
    </row>
    <row r="87" spans="1:30" s="71" customFormat="1" ht="18.95" customHeight="1">
      <c r="A87" s="70">
        <f>IF(B87&lt;&gt;"",COUNTA($B$20:B87),"")</f>
        <v>67</v>
      </c>
      <c r="B87" s="80" t="s">
        <v>101</v>
      </c>
      <c r="C87" s="115">
        <v>533.61</v>
      </c>
      <c r="D87" s="115">
        <v>51.95</v>
      </c>
      <c r="E87" s="115">
        <v>18.46</v>
      </c>
      <c r="F87" s="115">
        <v>33.33</v>
      </c>
      <c r="G87" s="115">
        <v>1.44</v>
      </c>
      <c r="H87" s="109">
        <v>19.239999999999998</v>
      </c>
      <c r="I87" s="109">
        <v>0.85</v>
      </c>
      <c r="J87" s="109">
        <v>18.39</v>
      </c>
      <c r="K87" s="109">
        <v>11.97</v>
      </c>
      <c r="L87" s="115">
        <v>100.49</v>
      </c>
      <c r="M87" s="115">
        <v>176.93</v>
      </c>
      <c r="N87" s="109">
        <v>119.79</v>
      </c>
      <c r="O87" s="85"/>
      <c r="P87" s="85"/>
      <c r="Q87" s="85"/>
      <c r="R87" s="85"/>
      <c r="S87" s="85"/>
      <c r="T87" s="85"/>
      <c r="U87" s="85"/>
      <c r="V87" s="85"/>
      <c r="W87" s="85"/>
      <c r="X87" s="85"/>
      <c r="Y87" s="85"/>
      <c r="Z87" s="85"/>
      <c r="AA87" s="85"/>
      <c r="AB87" s="85"/>
      <c r="AC87" s="85"/>
      <c r="AD87" s="85"/>
    </row>
    <row r="88" spans="1:30" s="71" customFormat="1" ht="18.95" customHeight="1">
      <c r="A88" s="70">
        <f>IF(B88&lt;&gt;"",COUNTA($B$20:B88),"")</f>
        <v>68</v>
      </c>
      <c r="B88" s="80" t="s">
        <v>102</v>
      </c>
      <c r="C88" s="115">
        <v>3699.23</v>
      </c>
      <c r="D88" s="115">
        <v>152.33000000000001</v>
      </c>
      <c r="E88" s="115">
        <v>105.82</v>
      </c>
      <c r="F88" s="115">
        <v>46.48</v>
      </c>
      <c r="G88" s="115">
        <v>35.39</v>
      </c>
      <c r="H88" s="109">
        <v>893.03</v>
      </c>
      <c r="I88" s="109">
        <v>586.26</v>
      </c>
      <c r="J88" s="109">
        <v>306.77</v>
      </c>
      <c r="K88" s="109">
        <v>26.35</v>
      </c>
      <c r="L88" s="115">
        <v>183.25</v>
      </c>
      <c r="M88" s="115">
        <v>332.52</v>
      </c>
      <c r="N88" s="109">
        <v>1924.06</v>
      </c>
      <c r="O88" s="85"/>
      <c r="P88" s="85"/>
      <c r="Q88" s="85"/>
      <c r="R88" s="85"/>
      <c r="S88" s="85"/>
      <c r="T88" s="85"/>
      <c r="U88" s="85"/>
      <c r="V88" s="85"/>
      <c r="W88" s="85"/>
      <c r="X88" s="85"/>
      <c r="Y88" s="85"/>
      <c r="Z88" s="85"/>
      <c r="AA88" s="85"/>
      <c r="AB88" s="85"/>
      <c r="AC88" s="85"/>
      <c r="AD88" s="85"/>
    </row>
    <row r="89" spans="1:30" s="71" customFormat="1" ht="18.95" customHeight="1">
      <c r="A89" s="70">
        <f>IF(B89&lt;&gt;"",COUNTA($B$20:B89),"")</f>
        <v>69</v>
      </c>
      <c r="B89" s="80" t="s">
        <v>103</v>
      </c>
      <c r="C89" s="115">
        <v>129.24</v>
      </c>
      <c r="D89" s="115">
        <v>-330.8</v>
      </c>
      <c r="E89" s="115">
        <v>-130.81</v>
      </c>
      <c r="F89" s="115">
        <v>-244.51</v>
      </c>
      <c r="G89" s="115">
        <v>-78.239999999999995</v>
      </c>
      <c r="H89" s="109">
        <v>-628.57000000000005</v>
      </c>
      <c r="I89" s="109">
        <v>-205.73</v>
      </c>
      <c r="J89" s="109">
        <v>-422.84</v>
      </c>
      <c r="K89" s="109">
        <v>-73.61</v>
      </c>
      <c r="L89" s="115">
        <v>-221.61</v>
      </c>
      <c r="M89" s="115">
        <v>-65.59</v>
      </c>
      <c r="N89" s="109">
        <v>1902.98</v>
      </c>
      <c r="O89" s="85"/>
      <c r="P89" s="85"/>
      <c r="Q89" s="85"/>
      <c r="R89" s="85"/>
      <c r="S89" s="85"/>
      <c r="T89" s="85"/>
      <c r="U89" s="85"/>
      <c r="V89" s="85"/>
      <c r="W89" s="85"/>
      <c r="X89" s="85"/>
      <c r="Y89" s="85"/>
      <c r="Z89" s="85"/>
      <c r="AA89" s="85"/>
      <c r="AB89" s="85"/>
      <c r="AC89" s="85"/>
      <c r="AD89" s="85"/>
    </row>
    <row r="90" spans="1:30" s="87" customFormat="1" ht="24.95" customHeight="1">
      <c r="A90" s="69">
        <f>IF(B90&lt;&gt;"",COUNTA($B$20:B90),"")</f>
        <v>70</v>
      </c>
      <c r="B90" s="81" t="s">
        <v>104</v>
      </c>
      <c r="C90" s="116">
        <v>212.55</v>
      </c>
      <c r="D90" s="116">
        <v>-328.33</v>
      </c>
      <c r="E90" s="116">
        <v>-108.37</v>
      </c>
      <c r="F90" s="116">
        <v>-195.93</v>
      </c>
      <c r="G90" s="116">
        <v>-67.37</v>
      </c>
      <c r="H90" s="110">
        <v>-621.52</v>
      </c>
      <c r="I90" s="110">
        <v>-205.16</v>
      </c>
      <c r="J90" s="110">
        <v>-416.36</v>
      </c>
      <c r="K90" s="110">
        <v>-63.23</v>
      </c>
      <c r="L90" s="116">
        <v>-149.22999999999999</v>
      </c>
      <c r="M90" s="116">
        <v>-39.36</v>
      </c>
      <c r="N90" s="110">
        <v>1785.89</v>
      </c>
      <c r="O90" s="86"/>
      <c r="P90" s="86"/>
      <c r="Q90" s="86"/>
      <c r="R90" s="86"/>
      <c r="S90" s="86"/>
      <c r="T90" s="86"/>
      <c r="U90" s="86"/>
      <c r="V90" s="86"/>
      <c r="W90" s="86"/>
      <c r="X90" s="86"/>
      <c r="Y90" s="86"/>
      <c r="Z90" s="86"/>
      <c r="AA90" s="86"/>
      <c r="AB90" s="86"/>
      <c r="AC90" s="86"/>
      <c r="AD90" s="86"/>
    </row>
    <row r="91" spans="1:30" s="87" customFormat="1" ht="15" customHeight="1">
      <c r="A91" s="69">
        <f>IF(B91&lt;&gt;"",COUNTA($B$20:B91),"")</f>
        <v>71</v>
      </c>
      <c r="B91" s="78" t="s">
        <v>105</v>
      </c>
      <c r="C91" s="114">
        <v>88.78</v>
      </c>
      <c r="D91" s="114">
        <v>0.92</v>
      </c>
      <c r="E91" s="114">
        <v>0.79</v>
      </c>
      <c r="F91" s="114">
        <v>4.51</v>
      </c>
      <c r="G91" s="114">
        <v>0</v>
      </c>
      <c r="H91" s="108">
        <v>1.55</v>
      </c>
      <c r="I91" s="108">
        <v>0</v>
      </c>
      <c r="J91" s="108">
        <v>1.55</v>
      </c>
      <c r="K91" s="108">
        <v>0</v>
      </c>
      <c r="L91" s="114">
        <v>0.94</v>
      </c>
      <c r="M91" s="114">
        <v>0.26</v>
      </c>
      <c r="N91" s="108">
        <v>79.819999999999993</v>
      </c>
      <c r="O91" s="86"/>
      <c r="P91" s="86"/>
      <c r="Q91" s="86"/>
      <c r="R91" s="86"/>
      <c r="S91" s="86"/>
      <c r="T91" s="86"/>
      <c r="U91" s="86"/>
      <c r="V91" s="86"/>
      <c r="W91" s="86"/>
      <c r="X91" s="86"/>
      <c r="Y91" s="86"/>
      <c r="Z91" s="86"/>
      <c r="AA91" s="86"/>
      <c r="AB91" s="86"/>
      <c r="AC91" s="86"/>
      <c r="AD91" s="86"/>
    </row>
    <row r="92" spans="1:30" ht="11.1" customHeight="1">
      <c r="A92" s="69">
        <f>IF(B92&lt;&gt;"",COUNTA($B$20:B92),"")</f>
        <v>72</v>
      </c>
      <c r="B92" s="78" t="s">
        <v>106</v>
      </c>
      <c r="C92" s="114">
        <v>96.79</v>
      </c>
      <c r="D92" s="114">
        <v>4.28</v>
      </c>
      <c r="E92" s="114">
        <v>0.36</v>
      </c>
      <c r="F92" s="114">
        <v>1.46</v>
      </c>
      <c r="G92" s="114">
        <v>0.03</v>
      </c>
      <c r="H92" s="108">
        <v>0.61</v>
      </c>
      <c r="I92" s="108">
        <v>0.04</v>
      </c>
      <c r="J92" s="108">
        <v>0.56999999999999995</v>
      </c>
      <c r="K92" s="108">
        <v>0.27</v>
      </c>
      <c r="L92" s="114">
        <v>2.1</v>
      </c>
      <c r="M92" s="114">
        <v>0.85</v>
      </c>
      <c r="N92" s="108">
        <v>86.83</v>
      </c>
    </row>
  </sheetData>
  <mergeCells count="26">
    <mergeCell ref="A1:B3"/>
    <mergeCell ref="C2:G3"/>
    <mergeCell ref="H2:N3"/>
    <mergeCell ref="D5:D16"/>
    <mergeCell ref="E5:E16"/>
    <mergeCell ref="G5:G16"/>
    <mergeCell ref="H5:H16"/>
    <mergeCell ref="B4:B17"/>
    <mergeCell ref="A4:A17"/>
    <mergeCell ref="C1:G1"/>
    <mergeCell ref="C4:C17"/>
    <mergeCell ref="H1:N1"/>
    <mergeCell ref="H4:N4"/>
    <mergeCell ref="D4:G4"/>
    <mergeCell ref="L5:L16"/>
    <mergeCell ref="K5:K16"/>
    <mergeCell ref="C56:G56"/>
    <mergeCell ref="H56:N56"/>
    <mergeCell ref="N5:N16"/>
    <mergeCell ref="M5:M16"/>
    <mergeCell ref="C19:G19"/>
    <mergeCell ref="H19:N19"/>
    <mergeCell ref="F5:F16"/>
    <mergeCell ref="I5:J5"/>
    <mergeCell ref="I6:I16"/>
    <mergeCell ref="J6:J16"/>
  </mergeCells>
  <phoneticPr fontId="2" type="noConversion"/>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91"/>
  <sheetViews>
    <sheetView zoomScale="140" zoomScaleNormal="140" workbookViewId="0">
      <pane xSplit="2" ySplit="17" topLeftCell="C18" activePane="bottomRight" state="frozen"/>
      <selection activeCell="A4" sqref="A4:D17"/>
      <selection pane="topRight" activeCell="A4" sqref="A4:D17"/>
      <selection pane="bottomLeft" activeCell="A4" sqref="A4:D17"/>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3" width="11.5703125" style="90" customWidth="1"/>
    <col min="24" max="16384" width="11.42578125" style="77"/>
  </cols>
  <sheetData>
    <row r="1" spans="1:23" s="74" customFormat="1" ht="35.1" customHeight="1">
      <c r="A1" s="218" t="s">
        <v>33</v>
      </c>
      <c r="B1" s="219"/>
      <c r="C1" s="220" t="str">
        <f>"Auszahlungen und Einzahlungen der Gemeinden 
und Gemeindeverbände "&amp;Deckblatt!A7&amp;" nach Gebietskörperschaften"</f>
        <v>Auszahlungen und Einzahlungen der Gemeinden 
und Gemeindeverbände 2021 nach Gebietskörperschaften</v>
      </c>
      <c r="D1" s="220"/>
      <c r="E1" s="220"/>
      <c r="F1" s="220"/>
      <c r="G1" s="220"/>
      <c r="H1" s="221"/>
      <c r="I1" s="222" t="str">
        <f>"Auszahlungen und Einzahlungen der Gemeinden 
und Gemeindeverbände "&amp;Deckblatt!A7&amp;" nach Gebietskörperschaften"</f>
        <v>Auszahlungen und Einzahlungen der Gemeinden 
und Gemeindeverbände 2021 nach Gebietskörperschaften</v>
      </c>
      <c r="J1" s="220"/>
      <c r="K1" s="220"/>
      <c r="L1" s="220"/>
      <c r="M1" s="220"/>
      <c r="N1" s="221"/>
      <c r="O1" s="90"/>
      <c r="P1" s="90"/>
      <c r="Q1" s="90"/>
      <c r="R1" s="90"/>
      <c r="S1" s="90"/>
      <c r="T1" s="90"/>
      <c r="U1" s="90"/>
      <c r="V1" s="90"/>
      <c r="W1" s="90"/>
    </row>
    <row r="2" spans="1:23" s="74" customFormat="1" ht="15" customHeight="1">
      <c r="A2" s="218"/>
      <c r="B2" s="219"/>
      <c r="C2" s="220" t="s">
        <v>63</v>
      </c>
      <c r="D2" s="220"/>
      <c r="E2" s="220"/>
      <c r="F2" s="220"/>
      <c r="G2" s="220"/>
      <c r="H2" s="221"/>
      <c r="I2" s="222" t="s">
        <v>63</v>
      </c>
      <c r="J2" s="220"/>
      <c r="K2" s="220"/>
      <c r="L2" s="220"/>
      <c r="M2" s="220"/>
      <c r="N2" s="221"/>
      <c r="O2" s="90"/>
      <c r="P2" s="90"/>
      <c r="Q2" s="90"/>
      <c r="R2" s="90"/>
      <c r="S2" s="90"/>
      <c r="T2" s="90"/>
      <c r="U2" s="90"/>
      <c r="V2" s="90"/>
      <c r="W2" s="90"/>
    </row>
    <row r="3" spans="1:23" s="74" customFormat="1" ht="15" customHeight="1">
      <c r="A3" s="218"/>
      <c r="B3" s="219"/>
      <c r="C3" s="220"/>
      <c r="D3" s="220"/>
      <c r="E3" s="220"/>
      <c r="F3" s="220"/>
      <c r="G3" s="220"/>
      <c r="H3" s="221"/>
      <c r="I3" s="222"/>
      <c r="J3" s="220"/>
      <c r="K3" s="220"/>
      <c r="L3" s="220"/>
      <c r="M3" s="220"/>
      <c r="N3" s="221"/>
      <c r="O3" s="90"/>
      <c r="P3" s="90"/>
      <c r="Q3" s="90"/>
      <c r="R3" s="90"/>
      <c r="S3" s="90"/>
      <c r="T3" s="90"/>
      <c r="U3" s="90"/>
      <c r="V3" s="90"/>
      <c r="W3" s="90"/>
    </row>
    <row r="4" spans="1:23" s="74" customFormat="1" ht="11.45" customHeight="1">
      <c r="A4" s="206" t="s">
        <v>29</v>
      </c>
      <c r="B4" s="207" t="s">
        <v>124</v>
      </c>
      <c r="C4" s="207" t="s">
        <v>2</v>
      </c>
      <c r="D4" s="211" t="s">
        <v>34</v>
      </c>
      <c r="E4" s="211" t="s">
        <v>35</v>
      </c>
      <c r="F4" s="215" t="s">
        <v>3</v>
      </c>
      <c r="G4" s="215"/>
      <c r="H4" s="214"/>
      <c r="I4" s="223" t="s">
        <v>3</v>
      </c>
      <c r="J4" s="215"/>
      <c r="K4" s="215"/>
      <c r="L4" s="215"/>
      <c r="M4" s="215" t="s">
        <v>42</v>
      </c>
      <c r="N4" s="214" t="s">
        <v>43</v>
      </c>
      <c r="O4" s="90"/>
      <c r="P4" s="90"/>
      <c r="Q4" s="90"/>
      <c r="R4" s="90"/>
      <c r="S4" s="90"/>
      <c r="T4" s="90"/>
      <c r="U4" s="90"/>
      <c r="V4" s="90"/>
      <c r="W4" s="90"/>
    </row>
    <row r="5" spans="1:23" s="74" customFormat="1" ht="11.45" customHeight="1">
      <c r="A5" s="206"/>
      <c r="B5" s="207"/>
      <c r="C5" s="207"/>
      <c r="D5" s="211"/>
      <c r="E5" s="211"/>
      <c r="F5" s="215"/>
      <c r="G5" s="215"/>
      <c r="H5" s="214"/>
      <c r="I5" s="223"/>
      <c r="J5" s="215"/>
      <c r="K5" s="215"/>
      <c r="L5" s="215"/>
      <c r="M5" s="215"/>
      <c r="N5" s="214"/>
      <c r="O5" s="90"/>
      <c r="P5" s="90"/>
      <c r="Q5" s="90"/>
      <c r="R5" s="90"/>
      <c r="S5" s="90"/>
      <c r="T5" s="90"/>
      <c r="U5" s="90"/>
      <c r="V5" s="90"/>
      <c r="W5" s="90"/>
    </row>
    <row r="6" spans="1:23" s="74" customFormat="1" ht="11.45" customHeight="1">
      <c r="A6" s="206"/>
      <c r="B6" s="207"/>
      <c r="C6" s="207"/>
      <c r="D6" s="211"/>
      <c r="E6" s="211"/>
      <c r="F6" s="211" t="s">
        <v>4</v>
      </c>
      <c r="G6" s="211" t="s">
        <v>36</v>
      </c>
      <c r="H6" s="210" t="s">
        <v>37</v>
      </c>
      <c r="I6" s="206" t="s">
        <v>38</v>
      </c>
      <c r="J6" s="211" t="s">
        <v>39</v>
      </c>
      <c r="K6" s="211" t="s">
        <v>40</v>
      </c>
      <c r="L6" s="211" t="s">
        <v>41</v>
      </c>
      <c r="M6" s="215"/>
      <c r="N6" s="214"/>
      <c r="O6" s="90"/>
      <c r="P6" s="90"/>
      <c r="Q6" s="90"/>
      <c r="R6" s="90"/>
      <c r="S6" s="90"/>
      <c r="T6" s="90"/>
      <c r="U6" s="90"/>
      <c r="V6" s="90"/>
      <c r="W6" s="90"/>
    </row>
    <row r="7" spans="1:23" s="74" customFormat="1" ht="11.45" customHeight="1">
      <c r="A7" s="206"/>
      <c r="B7" s="207"/>
      <c r="C7" s="207"/>
      <c r="D7" s="211"/>
      <c r="E7" s="211"/>
      <c r="F7" s="211"/>
      <c r="G7" s="211"/>
      <c r="H7" s="210"/>
      <c r="I7" s="206"/>
      <c r="J7" s="211"/>
      <c r="K7" s="211"/>
      <c r="L7" s="211"/>
      <c r="M7" s="215"/>
      <c r="N7" s="214"/>
      <c r="O7" s="90"/>
      <c r="P7" s="90"/>
      <c r="Q7" s="90"/>
      <c r="R7" s="90"/>
      <c r="S7" s="90"/>
      <c r="T7" s="90"/>
      <c r="U7" s="90"/>
      <c r="V7" s="90"/>
      <c r="W7" s="90"/>
    </row>
    <row r="8" spans="1:23" s="74" customFormat="1" ht="11.45" customHeight="1">
      <c r="A8" s="206"/>
      <c r="B8" s="207"/>
      <c r="C8" s="207"/>
      <c r="D8" s="211"/>
      <c r="E8" s="211"/>
      <c r="F8" s="211"/>
      <c r="G8" s="211"/>
      <c r="H8" s="210"/>
      <c r="I8" s="206"/>
      <c r="J8" s="211"/>
      <c r="K8" s="211"/>
      <c r="L8" s="211"/>
      <c r="M8" s="215"/>
      <c r="N8" s="214"/>
      <c r="O8" s="90"/>
      <c r="P8" s="90"/>
      <c r="Q8" s="90"/>
      <c r="R8" s="90"/>
      <c r="S8" s="90"/>
      <c r="T8" s="90"/>
      <c r="U8" s="90"/>
      <c r="V8" s="90"/>
      <c r="W8" s="90"/>
    </row>
    <row r="9" spans="1:23" s="74" customFormat="1" ht="11.45" customHeight="1">
      <c r="A9" s="206"/>
      <c r="B9" s="207"/>
      <c r="C9" s="207"/>
      <c r="D9" s="211"/>
      <c r="E9" s="211"/>
      <c r="F9" s="211"/>
      <c r="G9" s="211"/>
      <c r="H9" s="210"/>
      <c r="I9" s="206"/>
      <c r="J9" s="211"/>
      <c r="K9" s="211"/>
      <c r="L9" s="211"/>
      <c r="M9" s="215"/>
      <c r="N9" s="214"/>
      <c r="O9" s="90"/>
      <c r="P9" s="90"/>
      <c r="Q9" s="90"/>
      <c r="R9" s="90"/>
      <c r="S9" s="90"/>
      <c r="T9" s="90"/>
      <c r="U9" s="90"/>
      <c r="V9" s="90"/>
      <c r="W9" s="90"/>
    </row>
    <row r="10" spans="1:23" s="74" customFormat="1" ht="11.45" customHeight="1">
      <c r="A10" s="206"/>
      <c r="B10" s="207"/>
      <c r="C10" s="207"/>
      <c r="D10" s="211"/>
      <c r="E10" s="211"/>
      <c r="F10" s="211"/>
      <c r="G10" s="211"/>
      <c r="H10" s="210"/>
      <c r="I10" s="206"/>
      <c r="J10" s="211"/>
      <c r="K10" s="211"/>
      <c r="L10" s="211"/>
      <c r="M10" s="215"/>
      <c r="N10" s="214"/>
      <c r="O10" s="90"/>
      <c r="P10" s="90"/>
      <c r="Q10" s="90"/>
      <c r="R10" s="90"/>
      <c r="S10" s="90"/>
      <c r="T10" s="90"/>
      <c r="U10" s="90"/>
      <c r="V10" s="90"/>
      <c r="W10" s="90"/>
    </row>
    <row r="11" spans="1:23" ht="11.45" customHeight="1">
      <c r="A11" s="206"/>
      <c r="B11" s="207"/>
      <c r="C11" s="207"/>
      <c r="D11" s="211"/>
      <c r="E11" s="211"/>
      <c r="F11" s="211"/>
      <c r="G11" s="211"/>
      <c r="H11" s="210"/>
      <c r="I11" s="206"/>
      <c r="J11" s="211"/>
      <c r="K11" s="211"/>
      <c r="L11" s="211"/>
      <c r="M11" s="215"/>
      <c r="N11" s="214"/>
    </row>
    <row r="12" spans="1:23" ht="11.45" customHeight="1">
      <c r="A12" s="206"/>
      <c r="B12" s="207"/>
      <c r="C12" s="207"/>
      <c r="D12" s="211"/>
      <c r="E12" s="211"/>
      <c r="F12" s="211"/>
      <c r="G12" s="211"/>
      <c r="H12" s="210"/>
      <c r="I12" s="206"/>
      <c r="J12" s="211"/>
      <c r="K12" s="211"/>
      <c r="L12" s="211"/>
      <c r="M12" s="215"/>
      <c r="N12" s="214"/>
    </row>
    <row r="13" spans="1:23" ht="11.45" customHeight="1">
      <c r="A13" s="206"/>
      <c r="B13" s="207"/>
      <c r="C13" s="207"/>
      <c r="D13" s="211"/>
      <c r="E13" s="211"/>
      <c r="F13" s="211"/>
      <c r="G13" s="211"/>
      <c r="H13" s="210"/>
      <c r="I13" s="206"/>
      <c r="J13" s="211"/>
      <c r="K13" s="211"/>
      <c r="L13" s="211"/>
      <c r="M13" s="215"/>
      <c r="N13" s="214"/>
    </row>
    <row r="14" spans="1:23" ht="11.45" customHeight="1">
      <c r="A14" s="206"/>
      <c r="B14" s="207"/>
      <c r="C14" s="207"/>
      <c r="D14" s="211"/>
      <c r="E14" s="211"/>
      <c r="F14" s="211" t="s">
        <v>1</v>
      </c>
      <c r="G14" s="211"/>
      <c r="H14" s="210"/>
      <c r="I14" s="206" t="s">
        <v>1</v>
      </c>
      <c r="J14" s="211"/>
      <c r="K14" s="211"/>
      <c r="L14" s="211"/>
      <c r="M14" s="215"/>
      <c r="N14" s="214"/>
    </row>
    <row r="15" spans="1:23" ht="11.45" customHeight="1">
      <c r="A15" s="206"/>
      <c r="B15" s="207"/>
      <c r="C15" s="207"/>
      <c r="D15" s="211"/>
      <c r="E15" s="211"/>
      <c r="F15" s="211"/>
      <c r="G15" s="211"/>
      <c r="H15" s="210"/>
      <c r="I15" s="206"/>
      <c r="J15" s="211"/>
      <c r="K15" s="211"/>
      <c r="L15" s="211"/>
      <c r="M15" s="215"/>
      <c r="N15" s="214"/>
    </row>
    <row r="16" spans="1:23" ht="11.45" customHeight="1">
      <c r="A16" s="206"/>
      <c r="B16" s="207"/>
      <c r="C16" s="207"/>
      <c r="D16" s="211"/>
      <c r="E16" s="211"/>
      <c r="F16" s="211"/>
      <c r="G16" s="211"/>
      <c r="H16" s="210"/>
      <c r="I16" s="206"/>
      <c r="J16" s="211"/>
      <c r="K16" s="211"/>
      <c r="L16" s="211"/>
      <c r="M16" s="215"/>
      <c r="N16" s="214"/>
    </row>
    <row r="17" spans="1:23"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1"/>
      <c r="P17" s="91"/>
      <c r="Q17" s="91"/>
      <c r="R17" s="91"/>
      <c r="S17" s="91"/>
      <c r="T17" s="91"/>
      <c r="U17" s="91"/>
      <c r="V17" s="91"/>
      <c r="W17" s="91"/>
    </row>
    <row r="18" spans="1:23" s="71" customFormat="1" ht="20.100000000000001" customHeight="1">
      <c r="A18" s="88"/>
      <c r="B18" s="84"/>
      <c r="C18" s="216" t="s">
        <v>60</v>
      </c>
      <c r="D18" s="217"/>
      <c r="E18" s="217"/>
      <c r="F18" s="217"/>
      <c r="G18" s="217"/>
      <c r="H18" s="217"/>
      <c r="I18" s="217" t="s">
        <v>60</v>
      </c>
      <c r="J18" s="217"/>
      <c r="K18" s="217"/>
      <c r="L18" s="217"/>
      <c r="M18" s="217"/>
      <c r="N18" s="217"/>
      <c r="O18" s="90"/>
      <c r="P18" s="90"/>
      <c r="Q18" s="90"/>
      <c r="R18" s="90"/>
      <c r="S18" s="90"/>
      <c r="T18" s="90"/>
      <c r="U18" s="90"/>
      <c r="V18" s="90"/>
      <c r="W18" s="90"/>
    </row>
    <row r="19" spans="1:23" s="71" customFormat="1" ht="11.1" customHeight="1">
      <c r="A19" s="69">
        <f>IF(B19&lt;&gt;"",COUNTA($B$19:B19),"")</f>
        <v>1</v>
      </c>
      <c r="B19" s="78" t="s">
        <v>78</v>
      </c>
      <c r="C19" s="111">
        <v>1220738</v>
      </c>
      <c r="D19" s="111">
        <v>221158</v>
      </c>
      <c r="E19" s="111">
        <v>489574</v>
      </c>
      <c r="F19" s="111">
        <v>13327</v>
      </c>
      <c r="G19" s="111">
        <v>30537</v>
      </c>
      <c r="H19" s="111">
        <v>46730</v>
      </c>
      <c r="I19" s="111">
        <v>60207</v>
      </c>
      <c r="J19" s="111">
        <v>105892</v>
      </c>
      <c r="K19" s="111">
        <v>78538</v>
      </c>
      <c r="L19" s="111">
        <v>154343</v>
      </c>
      <c r="M19" s="111">
        <v>102234</v>
      </c>
      <c r="N19" s="111">
        <v>407772</v>
      </c>
      <c r="O19" s="90"/>
      <c r="P19" s="90"/>
      <c r="Q19" s="90"/>
      <c r="R19" s="90"/>
      <c r="S19" s="90"/>
      <c r="T19" s="90"/>
      <c r="U19" s="90"/>
      <c r="V19" s="90"/>
      <c r="W19" s="90"/>
    </row>
    <row r="20" spans="1:23" s="71" customFormat="1" ht="11.1" customHeight="1">
      <c r="A20" s="69">
        <f>IF(B20&lt;&gt;"",COUNTA($B$19:B20),"")</f>
        <v>2</v>
      </c>
      <c r="B20" s="78" t="s">
        <v>79</v>
      </c>
      <c r="C20" s="111">
        <v>733498</v>
      </c>
      <c r="D20" s="111">
        <v>89351</v>
      </c>
      <c r="E20" s="111">
        <v>355924</v>
      </c>
      <c r="F20" s="111">
        <v>20589</v>
      </c>
      <c r="G20" s="111">
        <v>42196</v>
      </c>
      <c r="H20" s="111">
        <v>63885</v>
      </c>
      <c r="I20" s="111">
        <v>47874</v>
      </c>
      <c r="J20" s="111">
        <v>63778</v>
      </c>
      <c r="K20" s="111">
        <v>44801</v>
      </c>
      <c r="L20" s="111">
        <v>72802</v>
      </c>
      <c r="M20" s="111">
        <v>26045</v>
      </c>
      <c r="N20" s="111">
        <v>262178</v>
      </c>
      <c r="O20" s="90"/>
      <c r="P20" s="90"/>
      <c r="Q20" s="90"/>
      <c r="R20" s="90"/>
      <c r="S20" s="90"/>
      <c r="T20" s="90"/>
      <c r="U20" s="90"/>
      <c r="V20" s="90"/>
      <c r="W20" s="90"/>
    </row>
    <row r="21" spans="1:23" s="71" customFormat="1" ht="21.6" customHeight="1">
      <c r="A21" s="69">
        <f>IF(B21&lt;&gt;"",COUNTA($B$19:B21),"")</f>
        <v>3</v>
      </c>
      <c r="B21" s="79" t="s">
        <v>638</v>
      </c>
      <c r="C21" s="111">
        <v>1377753</v>
      </c>
      <c r="D21" s="111">
        <v>314815</v>
      </c>
      <c r="E21" s="111">
        <v>0</v>
      </c>
      <c r="F21" s="111">
        <v>0</v>
      </c>
      <c r="G21" s="111">
        <v>0</v>
      </c>
      <c r="H21" s="111">
        <v>0</v>
      </c>
      <c r="I21" s="111">
        <v>0</v>
      </c>
      <c r="J21" s="111">
        <v>0</v>
      </c>
      <c r="K21" s="111">
        <v>0</v>
      </c>
      <c r="L21" s="111">
        <v>0</v>
      </c>
      <c r="M21" s="111">
        <v>0</v>
      </c>
      <c r="N21" s="111">
        <v>1062938</v>
      </c>
      <c r="O21" s="90"/>
      <c r="P21" s="90"/>
      <c r="Q21" s="90"/>
      <c r="R21" s="90"/>
      <c r="S21" s="90"/>
      <c r="T21" s="90"/>
      <c r="U21" s="90"/>
      <c r="V21" s="90"/>
      <c r="W21" s="90"/>
    </row>
    <row r="22" spans="1:23" s="71" customFormat="1" ht="11.1" customHeight="1">
      <c r="A22" s="69">
        <f>IF(B22&lt;&gt;"",COUNTA($B$19:B22),"")</f>
        <v>4</v>
      </c>
      <c r="B22" s="78" t="s">
        <v>80</v>
      </c>
      <c r="C22" s="111">
        <v>17724</v>
      </c>
      <c r="D22" s="111">
        <v>2354</v>
      </c>
      <c r="E22" s="111">
        <v>10043</v>
      </c>
      <c r="F22" s="111">
        <v>465</v>
      </c>
      <c r="G22" s="111">
        <v>1079</v>
      </c>
      <c r="H22" s="111">
        <v>1371</v>
      </c>
      <c r="I22" s="111">
        <v>863</v>
      </c>
      <c r="J22" s="111">
        <v>1463</v>
      </c>
      <c r="K22" s="111">
        <v>646</v>
      </c>
      <c r="L22" s="111">
        <v>4157</v>
      </c>
      <c r="M22" s="111">
        <v>147</v>
      </c>
      <c r="N22" s="111">
        <v>5179</v>
      </c>
      <c r="O22" s="90"/>
      <c r="P22" s="90"/>
      <c r="Q22" s="90"/>
      <c r="R22" s="90"/>
      <c r="S22" s="90"/>
      <c r="T22" s="90"/>
      <c r="U22" s="90"/>
      <c r="V22" s="90"/>
      <c r="W22" s="90"/>
    </row>
    <row r="23" spans="1:23" s="71" customFormat="1" ht="11.1" customHeight="1">
      <c r="A23" s="69">
        <f>IF(B23&lt;&gt;"",COUNTA($B$19:B23),"")</f>
        <v>5</v>
      </c>
      <c r="B23" s="78" t="s">
        <v>81</v>
      </c>
      <c r="C23" s="111">
        <v>2573716</v>
      </c>
      <c r="D23" s="111">
        <v>390378</v>
      </c>
      <c r="E23" s="111">
        <v>1218222</v>
      </c>
      <c r="F23" s="111">
        <v>78511</v>
      </c>
      <c r="G23" s="111">
        <v>172168</v>
      </c>
      <c r="H23" s="111">
        <v>228714</v>
      </c>
      <c r="I23" s="111">
        <v>141220</v>
      </c>
      <c r="J23" s="111">
        <v>188739</v>
      </c>
      <c r="K23" s="111">
        <v>108915</v>
      </c>
      <c r="L23" s="111">
        <v>299955</v>
      </c>
      <c r="M23" s="111">
        <v>91374</v>
      </c>
      <c r="N23" s="111">
        <v>873743</v>
      </c>
      <c r="O23" s="90"/>
      <c r="P23" s="90"/>
      <c r="Q23" s="90"/>
      <c r="R23" s="90"/>
      <c r="S23" s="90"/>
      <c r="T23" s="90"/>
      <c r="U23" s="90"/>
      <c r="V23" s="90"/>
      <c r="W23" s="90"/>
    </row>
    <row r="24" spans="1:23" s="71" customFormat="1" ht="11.1" customHeight="1">
      <c r="A24" s="69">
        <f>IF(B24&lt;&gt;"",COUNTA($B$19:B24),"")</f>
        <v>6</v>
      </c>
      <c r="B24" s="78" t="s">
        <v>82</v>
      </c>
      <c r="C24" s="111">
        <v>1166265</v>
      </c>
      <c r="D24" s="111">
        <v>15687</v>
      </c>
      <c r="E24" s="111">
        <v>195219</v>
      </c>
      <c r="F24" s="111">
        <v>4482</v>
      </c>
      <c r="G24" s="111">
        <v>13631</v>
      </c>
      <c r="H24" s="111">
        <v>26077</v>
      </c>
      <c r="I24" s="111">
        <v>37014</v>
      </c>
      <c r="J24" s="111">
        <v>62439</v>
      </c>
      <c r="K24" s="111">
        <v>33488</v>
      </c>
      <c r="L24" s="111">
        <v>18088</v>
      </c>
      <c r="M24" s="111">
        <v>176762</v>
      </c>
      <c r="N24" s="111">
        <v>778598</v>
      </c>
      <c r="O24" s="90"/>
      <c r="P24" s="90"/>
      <c r="Q24" s="90"/>
      <c r="R24" s="90"/>
      <c r="S24" s="90"/>
      <c r="T24" s="90"/>
      <c r="U24" s="90"/>
      <c r="V24" s="90"/>
      <c r="W24" s="90"/>
    </row>
    <row r="25" spans="1:23" s="71" customFormat="1" ht="18.95" customHeight="1">
      <c r="A25" s="70">
        <f>IF(B25&lt;&gt;"",COUNTA($B$19:B25),"")</f>
        <v>7</v>
      </c>
      <c r="B25" s="80" t="s">
        <v>83</v>
      </c>
      <c r="C25" s="113">
        <v>4757164</v>
      </c>
      <c r="D25" s="113">
        <v>1002370</v>
      </c>
      <c r="E25" s="113">
        <v>1878544</v>
      </c>
      <c r="F25" s="113">
        <v>108409</v>
      </c>
      <c r="G25" s="113">
        <v>232349</v>
      </c>
      <c r="H25" s="113">
        <v>314624</v>
      </c>
      <c r="I25" s="113">
        <v>213149</v>
      </c>
      <c r="J25" s="113">
        <v>297432</v>
      </c>
      <c r="K25" s="113">
        <v>199412</v>
      </c>
      <c r="L25" s="113">
        <v>513169</v>
      </c>
      <c r="M25" s="113">
        <v>43037</v>
      </c>
      <c r="N25" s="113">
        <v>1833213</v>
      </c>
      <c r="O25" s="90"/>
      <c r="P25" s="90"/>
      <c r="Q25" s="90"/>
      <c r="R25" s="90"/>
      <c r="S25" s="90"/>
      <c r="T25" s="90"/>
      <c r="U25" s="90"/>
      <c r="V25" s="90"/>
      <c r="W25" s="90"/>
    </row>
    <row r="26" spans="1:23" s="71" customFormat="1" ht="21.6" customHeight="1">
      <c r="A26" s="69">
        <f>IF(B26&lt;&gt;"",COUNTA($B$19:B26),"")</f>
        <v>8</v>
      </c>
      <c r="B26" s="79" t="s">
        <v>84</v>
      </c>
      <c r="C26" s="111">
        <v>896685</v>
      </c>
      <c r="D26" s="111">
        <v>104732</v>
      </c>
      <c r="E26" s="111">
        <v>470030</v>
      </c>
      <c r="F26" s="111">
        <v>24140</v>
      </c>
      <c r="G26" s="111">
        <v>52818</v>
      </c>
      <c r="H26" s="111">
        <v>73673</v>
      </c>
      <c r="I26" s="111">
        <v>54397</v>
      </c>
      <c r="J26" s="111">
        <v>105198</v>
      </c>
      <c r="K26" s="111">
        <v>61626</v>
      </c>
      <c r="L26" s="111">
        <v>98179</v>
      </c>
      <c r="M26" s="111">
        <v>15692</v>
      </c>
      <c r="N26" s="111">
        <v>306232</v>
      </c>
      <c r="O26" s="90"/>
      <c r="P26" s="90"/>
      <c r="Q26" s="90"/>
      <c r="R26" s="90"/>
      <c r="S26" s="90"/>
      <c r="T26" s="90"/>
      <c r="U26" s="90"/>
      <c r="V26" s="90"/>
      <c r="W26" s="90"/>
    </row>
    <row r="27" spans="1:23" s="71" customFormat="1" ht="11.1" customHeight="1">
      <c r="A27" s="69">
        <f>IF(B27&lt;&gt;"",COUNTA($B$19:B27),"")</f>
        <v>9</v>
      </c>
      <c r="B27" s="78" t="s">
        <v>85</v>
      </c>
      <c r="C27" s="111">
        <v>513162</v>
      </c>
      <c r="D27" s="111">
        <v>77247</v>
      </c>
      <c r="E27" s="111">
        <v>350579</v>
      </c>
      <c r="F27" s="111">
        <v>15128</v>
      </c>
      <c r="G27" s="111">
        <v>38139</v>
      </c>
      <c r="H27" s="111">
        <v>55104</v>
      </c>
      <c r="I27" s="111">
        <v>42856</v>
      </c>
      <c r="J27" s="111">
        <v>77313</v>
      </c>
      <c r="K27" s="111">
        <v>50001</v>
      </c>
      <c r="L27" s="111">
        <v>72038</v>
      </c>
      <c r="M27" s="111">
        <v>11584</v>
      </c>
      <c r="N27" s="111">
        <v>73752</v>
      </c>
      <c r="O27" s="90"/>
      <c r="P27" s="90"/>
      <c r="Q27" s="90"/>
      <c r="R27" s="90"/>
      <c r="S27" s="90"/>
      <c r="T27" s="90"/>
      <c r="U27" s="90"/>
      <c r="V27" s="90"/>
      <c r="W27" s="90"/>
    </row>
    <row r="28" spans="1:23" s="71" customFormat="1" ht="11.1" customHeight="1">
      <c r="A28" s="69">
        <f>IF(B28&lt;&gt;"",COUNTA($B$19:B28),"")</f>
        <v>10</v>
      </c>
      <c r="B28" s="78" t="s">
        <v>86</v>
      </c>
      <c r="C28" s="111">
        <v>217</v>
      </c>
      <c r="D28" s="111">
        <v>0</v>
      </c>
      <c r="E28" s="111">
        <v>90</v>
      </c>
      <c r="F28" s="111">
        <v>8</v>
      </c>
      <c r="G28" s="111">
        <v>32</v>
      </c>
      <c r="H28" s="111">
        <v>0</v>
      </c>
      <c r="I28" s="111">
        <v>51</v>
      </c>
      <c r="J28" s="111">
        <v>0</v>
      </c>
      <c r="K28" s="111">
        <v>0</v>
      </c>
      <c r="L28" s="111">
        <v>0</v>
      </c>
      <c r="M28" s="111">
        <v>127</v>
      </c>
      <c r="N28" s="111">
        <v>0</v>
      </c>
      <c r="O28" s="90"/>
      <c r="P28" s="90"/>
      <c r="Q28" s="90"/>
      <c r="R28" s="90"/>
      <c r="S28" s="90"/>
      <c r="T28" s="90"/>
      <c r="U28" s="90"/>
      <c r="V28" s="90"/>
      <c r="W28" s="90"/>
    </row>
    <row r="29" spans="1:23" s="71" customFormat="1" ht="11.1" customHeight="1">
      <c r="A29" s="69">
        <f>IF(B29&lt;&gt;"",COUNTA($B$19:B29),"")</f>
        <v>11</v>
      </c>
      <c r="B29" s="78" t="s">
        <v>87</v>
      </c>
      <c r="C29" s="111">
        <v>108446</v>
      </c>
      <c r="D29" s="111">
        <v>19830</v>
      </c>
      <c r="E29" s="111">
        <v>23693</v>
      </c>
      <c r="F29" s="111">
        <v>246</v>
      </c>
      <c r="G29" s="111">
        <v>2033</v>
      </c>
      <c r="H29" s="111">
        <v>794</v>
      </c>
      <c r="I29" s="111">
        <v>2467</v>
      </c>
      <c r="J29" s="111">
        <v>5516</v>
      </c>
      <c r="K29" s="111">
        <v>1049</v>
      </c>
      <c r="L29" s="111">
        <v>11587</v>
      </c>
      <c r="M29" s="111">
        <v>78</v>
      </c>
      <c r="N29" s="111">
        <v>64845</v>
      </c>
      <c r="O29" s="90"/>
      <c r="P29" s="90"/>
      <c r="Q29" s="90"/>
      <c r="R29" s="90"/>
      <c r="S29" s="90"/>
      <c r="T29" s="90"/>
      <c r="U29" s="90"/>
      <c r="V29" s="90"/>
      <c r="W29" s="90"/>
    </row>
    <row r="30" spans="1:23" s="71" customFormat="1" ht="11.1" customHeight="1">
      <c r="A30" s="69">
        <f>IF(B30&lt;&gt;"",COUNTA($B$19:B30),"")</f>
        <v>12</v>
      </c>
      <c r="B30" s="78" t="s">
        <v>82</v>
      </c>
      <c r="C30" s="111">
        <v>11535</v>
      </c>
      <c r="D30" s="111">
        <v>0</v>
      </c>
      <c r="E30" s="111">
        <v>8500</v>
      </c>
      <c r="F30" s="111">
        <v>318</v>
      </c>
      <c r="G30" s="111">
        <v>2249</v>
      </c>
      <c r="H30" s="111">
        <v>3363</v>
      </c>
      <c r="I30" s="111">
        <v>212</v>
      </c>
      <c r="J30" s="111">
        <v>1992</v>
      </c>
      <c r="K30" s="111">
        <v>217</v>
      </c>
      <c r="L30" s="111">
        <v>149</v>
      </c>
      <c r="M30" s="111">
        <v>2312</v>
      </c>
      <c r="N30" s="111">
        <v>724</v>
      </c>
      <c r="O30" s="90"/>
      <c r="P30" s="90"/>
      <c r="Q30" s="90"/>
      <c r="R30" s="90"/>
      <c r="S30" s="90"/>
      <c r="T30" s="90"/>
      <c r="U30" s="90"/>
      <c r="V30" s="90"/>
      <c r="W30" s="90"/>
    </row>
    <row r="31" spans="1:23" s="71" customFormat="1" ht="18.95" customHeight="1">
      <c r="A31" s="70">
        <f>IF(B31&lt;&gt;"",COUNTA($B$19:B31),"")</f>
        <v>13</v>
      </c>
      <c r="B31" s="80" t="s">
        <v>88</v>
      </c>
      <c r="C31" s="113">
        <v>993813</v>
      </c>
      <c r="D31" s="113">
        <v>124562</v>
      </c>
      <c r="E31" s="113">
        <v>485313</v>
      </c>
      <c r="F31" s="113">
        <v>24076</v>
      </c>
      <c r="G31" s="113">
        <v>52634</v>
      </c>
      <c r="H31" s="113">
        <v>71105</v>
      </c>
      <c r="I31" s="113">
        <v>56702</v>
      </c>
      <c r="J31" s="113">
        <v>108722</v>
      </c>
      <c r="K31" s="113">
        <v>62458</v>
      </c>
      <c r="L31" s="113">
        <v>109617</v>
      </c>
      <c r="M31" s="113">
        <v>13584</v>
      </c>
      <c r="N31" s="113">
        <v>370354</v>
      </c>
      <c r="O31" s="90"/>
      <c r="P31" s="90"/>
      <c r="Q31" s="90"/>
      <c r="R31" s="90"/>
      <c r="S31" s="90"/>
      <c r="T31" s="90"/>
      <c r="U31" s="90"/>
      <c r="V31" s="90"/>
      <c r="W31" s="90"/>
    </row>
    <row r="32" spans="1:23" s="71" customFormat="1" ht="18.95" customHeight="1">
      <c r="A32" s="70">
        <f>IF(B32&lt;&gt;"",COUNTA($B$19:B32),"")</f>
        <v>14</v>
      </c>
      <c r="B32" s="80" t="s">
        <v>89</v>
      </c>
      <c r="C32" s="113">
        <v>5750976</v>
      </c>
      <c r="D32" s="113">
        <v>1126931</v>
      </c>
      <c r="E32" s="113">
        <v>2363857</v>
      </c>
      <c r="F32" s="113">
        <v>132485</v>
      </c>
      <c r="G32" s="113">
        <v>284982</v>
      </c>
      <c r="H32" s="113">
        <v>385728</v>
      </c>
      <c r="I32" s="113">
        <v>269851</v>
      </c>
      <c r="J32" s="113">
        <v>406154</v>
      </c>
      <c r="K32" s="113">
        <v>261870</v>
      </c>
      <c r="L32" s="113">
        <v>622786</v>
      </c>
      <c r="M32" s="113">
        <v>56621</v>
      </c>
      <c r="N32" s="113">
        <v>2203567</v>
      </c>
      <c r="O32" s="90"/>
      <c r="P32" s="90"/>
      <c r="Q32" s="90"/>
      <c r="R32" s="90"/>
      <c r="S32" s="90"/>
      <c r="T32" s="90"/>
      <c r="U32" s="90"/>
      <c r="V32" s="90"/>
      <c r="W32" s="90"/>
    </row>
    <row r="33" spans="1:23" s="71" customFormat="1" ht="11.1" customHeight="1">
      <c r="A33" s="69">
        <f>IF(B33&lt;&gt;"",COUNTA($B$19:B33),"")</f>
        <v>15</v>
      </c>
      <c r="B33" s="78" t="s">
        <v>90</v>
      </c>
      <c r="C33" s="111">
        <v>1438046</v>
      </c>
      <c r="D33" s="111">
        <v>318438</v>
      </c>
      <c r="E33" s="111">
        <v>1119608</v>
      </c>
      <c r="F33" s="111">
        <v>55723</v>
      </c>
      <c r="G33" s="111">
        <v>140456</v>
      </c>
      <c r="H33" s="111">
        <v>197121</v>
      </c>
      <c r="I33" s="111">
        <v>131333</v>
      </c>
      <c r="J33" s="111">
        <v>210438</v>
      </c>
      <c r="K33" s="111">
        <v>112359</v>
      </c>
      <c r="L33" s="111">
        <v>272179</v>
      </c>
      <c r="M33" s="111">
        <v>0</v>
      </c>
      <c r="N33" s="111">
        <v>0</v>
      </c>
      <c r="O33" s="90"/>
      <c r="P33" s="90"/>
      <c r="Q33" s="90"/>
      <c r="R33" s="90"/>
      <c r="S33" s="90"/>
      <c r="T33" s="90"/>
      <c r="U33" s="90"/>
      <c r="V33" s="90"/>
      <c r="W33" s="90"/>
    </row>
    <row r="34" spans="1:23" s="71" customFormat="1" ht="11.1" customHeight="1">
      <c r="A34" s="69">
        <f>IF(B34&lt;&gt;"",COUNTA($B$19:B34),"")</f>
        <v>16</v>
      </c>
      <c r="B34" s="78" t="s">
        <v>91</v>
      </c>
      <c r="C34" s="111">
        <v>484975</v>
      </c>
      <c r="D34" s="111">
        <v>102240</v>
      </c>
      <c r="E34" s="111">
        <v>382735</v>
      </c>
      <c r="F34" s="111">
        <v>22697</v>
      </c>
      <c r="G34" s="111">
        <v>50602</v>
      </c>
      <c r="H34" s="111">
        <v>79141</v>
      </c>
      <c r="I34" s="111">
        <v>48806</v>
      </c>
      <c r="J34" s="111">
        <v>59167</v>
      </c>
      <c r="K34" s="111">
        <v>37110</v>
      </c>
      <c r="L34" s="111">
        <v>85212</v>
      </c>
      <c r="M34" s="111">
        <v>0</v>
      </c>
      <c r="N34" s="111">
        <v>0</v>
      </c>
      <c r="O34" s="90"/>
      <c r="P34" s="90"/>
      <c r="Q34" s="90"/>
      <c r="R34" s="90"/>
      <c r="S34" s="90"/>
      <c r="T34" s="90"/>
      <c r="U34" s="90"/>
      <c r="V34" s="90"/>
      <c r="W34" s="90"/>
    </row>
    <row r="35" spans="1:23" s="71" customFormat="1" ht="11.1" customHeight="1">
      <c r="A35" s="69">
        <f>IF(B35&lt;&gt;"",COUNTA($B$19:B35),"")</f>
        <v>17</v>
      </c>
      <c r="B35" s="78" t="s">
        <v>107</v>
      </c>
      <c r="C35" s="111">
        <v>598466</v>
      </c>
      <c r="D35" s="111">
        <v>137976</v>
      </c>
      <c r="E35" s="111">
        <v>460491</v>
      </c>
      <c r="F35" s="111">
        <v>17853</v>
      </c>
      <c r="G35" s="111">
        <v>54465</v>
      </c>
      <c r="H35" s="111">
        <v>68329</v>
      </c>
      <c r="I35" s="111">
        <v>50332</v>
      </c>
      <c r="J35" s="111">
        <v>103198</v>
      </c>
      <c r="K35" s="111">
        <v>48103</v>
      </c>
      <c r="L35" s="111">
        <v>118212</v>
      </c>
      <c r="M35" s="111">
        <v>0</v>
      </c>
      <c r="N35" s="111">
        <v>0</v>
      </c>
      <c r="O35" s="90"/>
      <c r="P35" s="90"/>
      <c r="Q35" s="90"/>
      <c r="R35" s="90"/>
      <c r="S35" s="90"/>
      <c r="T35" s="90"/>
      <c r="U35" s="90"/>
      <c r="V35" s="90"/>
      <c r="W35" s="90"/>
    </row>
    <row r="36" spans="1:23" s="71" customFormat="1" ht="11.1" customHeight="1">
      <c r="A36" s="69">
        <f>IF(B36&lt;&gt;"",COUNTA($B$19:B36),"")</f>
        <v>18</v>
      </c>
      <c r="B36" s="78" t="s">
        <v>108</v>
      </c>
      <c r="C36" s="111">
        <v>206352</v>
      </c>
      <c r="D36" s="111">
        <v>39588</v>
      </c>
      <c r="E36" s="111">
        <v>166763</v>
      </c>
      <c r="F36" s="111">
        <v>11530</v>
      </c>
      <c r="G36" s="111">
        <v>23905</v>
      </c>
      <c r="H36" s="111">
        <v>31640</v>
      </c>
      <c r="I36" s="111">
        <v>20552</v>
      </c>
      <c r="J36" s="111">
        <v>27429</v>
      </c>
      <c r="K36" s="111">
        <v>15046</v>
      </c>
      <c r="L36" s="111">
        <v>36661</v>
      </c>
      <c r="M36" s="111">
        <v>0</v>
      </c>
      <c r="N36" s="111">
        <v>0</v>
      </c>
      <c r="O36" s="90"/>
      <c r="P36" s="90"/>
      <c r="Q36" s="90"/>
      <c r="R36" s="90"/>
      <c r="S36" s="90"/>
      <c r="T36" s="90"/>
      <c r="U36" s="90"/>
      <c r="V36" s="90"/>
      <c r="W36" s="90"/>
    </row>
    <row r="37" spans="1:23" s="71" customFormat="1" ht="11.1" customHeight="1">
      <c r="A37" s="69">
        <f>IF(B37&lt;&gt;"",COUNTA($B$19:B37),"")</f>
        <v>19</v>
      </c>
      <c r="B37" s="78" t="s">
        <v>28</v>
      </c>
      <c r="C37" s="111">
        <v>981634</v>
      </c>
      <c r="D37" s="111">
        <v>185901</v>
      </c>
      <c r="E37" s="111">
        <v>490520</v>
      </c>
      <c r="F37" s="111">
        <v>33897</v>
      </c>
      <c r="G37" s="111">
        <v>61630</v>
      </c>
      <c r="H37" s="111">
        <v>76913</v>
      </c>
      <c r="I37" s="111">
        <v>53018</v>
      </c>
      <c r="J37" s="111">
        <v>62603</v>
      </c>
      <c r="K37" s="111">
        <v>64930</v>
      </c>
      <c r="L37" s="111">
        <v>137528</v>
      </c>
      <c r="M37" s="111">
        <v>0</v>
      </c>
      <c r="N37" s="111">
        <v>305213</v>
      </c>
      <c r="O37" s="90"/>
      <c r="P37" s="90"/>
      <c r="Q37" s="90"/>
      <c r="R37" s="90"/>
      <c r="S37" s="90"/>
      <c r="T37" s="90"/>
      <c r="U37" s="90"/>
      <c r="V37" s="90"/>
      <c r="W37" s="90"/>
    </row>
    <row r="38" spans="1:23" s="71" customFormat="1" ht="21.6" customHeight="1">
      <c r="A38" s="69">
        <f>IF(B38&lt;&gt;"",COUNTA($B$19:B38),"")</f>
        <v>20</v>
      </c>
      <c r="B38" s="79" t="s">
        <v>92</v>
      </c>
      <c r="C38" s="111">
        <v>431935</v>
      </c>
      <c r="D38" s="111">
        <v>83518</v>
      </c>
      <c r="E38" s="111">
        <v>110428</v>
      </c>
      <c r="F38" s="111">
        <v>6898</v>
      </c>
      <c r="G38" s="111">
        <v>13679</v>
      </c>
      <c r="H38" s="111">
        <v>14730</v>
      </c>
      <c r="I38" s="111">
        <v>11080</v>
      </c>
      <c r="J38" s="111">
        <v>24990</v>
      </c>
      <c r="K38" s="111">
        <v>7697</v>
      </c>
      <c r="L38" s="111">
        <v>31356</v>
      </c>
      <c r="M38" s="111">
        <v>33721</v>
      </c>
      <c r="N38" s="111">
        <v>204268</v>
      </c>
      <c r="O38" s="90"/>
      <c r="P38" s="90"/>
      <c r="Q38" s="90"/>
      <c r="R38" s="90"/>
      <c r="S38" s="90"/>
      <c r="T38" s="90"/>
      <c r="U38" s="90"/>
      <c r="V38" s="90"/>
      <c r="W38" s="90"/>
    </row>
    <row r="39" spans="1:23" s="71" customFormat="1" ht="21.6" customHeight="1">
      <c r="A39" s="69">
        <f>IF(B39&lt;&gt;"",COUNTA($B$19:B39),"")</f>
        <v>21</v>
      </c>
      <c r="B39" s="79" t="s">
        <v>93</v>
      </c>
      <c r="C39" s="111">
        <v>892161</v>
      </c>
      <c r="D39" s="111">
        <v>177961</v>
      </c>
      <c r="E39" s="111">
        <v>42705</v>
      </c>
      <c r="F39" s="111">
        <v>603</v>
      </c>
      <c r="G39" s="111">
        <v>2455</v>
      </c>
      <c r="H39" s="111">
        <v>8028</v>
      </c>
      <c r="I39" s="111">
        <v>4038</v>
      </c>
      <c r="J39" s="111">
        <v>2631</v>
      </c>
      <c r="K39" s="111">
        <v>2094</v>
      </c>
      <c r="L39" s="111">
        <v>22855</v>
      </c>
      <c r="M39" s="111">
        <v>780</v>
      </c>
      <c r="N39" s="111">
        <v>670716</v>
      </c>
      <c r="O39" s="90"/>
      <c r="P39" s="90"/>
      <c r="Q39" s="90"/>
      <c r="R39" s="90"/>
      <c r="S39" s="90"/>
      <c r="T39" s="90"/>
      <c r="U39" s="90"/>
      <c r="V39" s="90"/>
      <c r="W39" s="90"/>
    </row>
    <row r="40" spans="1:23" s="71" customFormat="1" ht="21.6" customHeight="1">
      <c r="A40" s="69">
        <f>IF(B40&lt;&gt;"",COUNTA($B$19:B40),"")</f>
        <v>22</v>
      </c>
      <c r="B40" s="79" t="s">
        <v>94</v>
      </c>
      <c r="C40" s="111">
        <v>275196</v>
      </c>
      <c r="D40" s="111">
        <v>54160</v>
      </c>
      <c r="E40" s="111">
        <v>4561</v>
      </c>
      <c r="F40" s="111">
        <v>240</v>
      </c>
      <c r="G40" s="111">
        <v>305</v>
      </c>
      <c r="H40" s="111">
        <v>569</v>
      </c>
      <c r="I40" s="111">
        <v>474</v>
      </c>
      <c r="J40" s="111">
        <v>563</v>
      </c>
      <c r="K40" s="111">
        <v>1040</v>
      </c>
      <c r="L40" s="111">
        <v>1371</v>
      </c>
      <c r="M40" s="111">
        <v>627</v>
      </c>
      <c r="N40" s="111">
        <v>215848</v>
      </c>
      <c r="O40" s="90"/>
      <c r="P40" s="90"/>
      <c r="Q40" s="90"/>
      <c r="R40" s="90"/>
      <c r="S40" s="90"/>
      <c r="T40" s="90"/>
      <c r="U40" s="90"/>
      <c r="V40" s="90"/>
      <c r="W40" s="90"/>
    </row>
    <row r="41" spans="1:23" s="71" customFormat="1" ht="11.1" customHeight="1">
      <c r="A41" s="69">
        <f>IF(B41&lt;&gt;"",COUNTA($B$19:B41),"")</f>
        <v>23</v>
      </c>
      <c r="B41" s="78" t="s">
        <v>95</v>
      </c>
      <c r="C41" s="111">
        <v>275035</v>
      </c>
      <c r="D41" s="111">
        <v>63967</v>
      </c>
      <c r="E41" s="111">
        <v>110126</v>
      </c>
      <c r="F41" s="111">
        <v>7631</v>
      </c>
      <c r="G41" s="111">
        <v>13895</v>
      </c>
      <c r="H41" s="111">
        <v>14723</v>
      </c>
      <c r="I41" s="111">
        <v>11838</v>
      </c>
      <c r="J41" s="111">
        <v>18082</v>
      </c>
      <c r="K41" s="111">
        <v>9316</v>
      </c>
      <c r="L41" s="111">
        <v>34641</v>
      </c>
      <c r="M41" s="111">
        <v>4939</v>
      </c>
      <c r="N41" s="111">
        <v>96003</v>
      </c>
      <c r="O41" s="90"/>
      <c r="P41" s="90"/>
      <c r="Q41" s="90"/>
      <c r="R41" s="90"/>
      <c r="S41" s="90"/>
      <c r="T41" s="90"/>
      <c r="U41" s="90"/>
      <c r="V41" s="90"/>
      <c r="W41" s="90"/>
    </row>
    <row r="42" spans="1:23" s="71" customFormat="1" ht="11.1" customHeight="1">
      <c r="A42" s="69">
        <f>IF(B42&lt;&gt;"",COUNTA($B$19:B42),"")</f>
        <v>24</v>
      </c>
      <c r="B42" s="78" t="s">
        <v>96</v>
      </c>
      <c r="C42" s="111">
        <v>1971825</v>
      </c>
      <c r="D42" s="111">
        <v>186211</v>
      </c>
      <c r="E42" s="111">
        <v>469217</v>
      </c>
      <c r="F42" s="111">
        <v>24092</v>
      </c>
      <c r="G42" s="111">
        <v>55457</v>
      </c>
      <c r="H42" s="111">
        <v>80955</v>
      </c>
      <c r="I42" s="111">
        <v>64638</v>
      </c>
      <c r="J42" s="111">
        <v>101013</v>
      </c>
      <c r="K42" s="111">
        <v>55474</v>
      </c>
      <c r="L42" s="111">
        <v>87588</v>
      </c>
      <c r="M42" s="111">
        <v>184297</v>
      </c>
      <c r="N42" s="111">
        <v>1132100</v>
      </c>
      <c r="O42" s="90"/>
      <c r="P42" s="90"/>
      <c r="Q42" s="90"/>
      <c r="R42" s="90"/>
      <c r="S42" s="90"/>
      <c r="T42" s="90"/>
      <c r="U42" s="90"/>
      <c r="V42" s="90"/>
      <c r="W42" s="90"/>
    </row>
    <row r="43" spans="1:23" s="71" customFormat="1" ht="11.1" customHeight="1">
      <c r="A43" s="69">
        <f>IF(B43&lt;&gt;"",COUNTA($B$19:B43),"")</f>
        <v>25</v>
      </c>
      <c r="B43" s="78" t="s">
        <v>82</v>
      </c>
      <c r="C43" s="111">
        <v>1166265</v>
      </c>
      <c r="D43" s="111">
        <v>15687</v>
      </c>
      <c r="E43" s="111">
        <v>195219</v>
      </c>
      <c r="F43" s="111">
        <v>4482</v>
      </c>
      <c r="G43" s="111">
        <v>13631</v>
      </c>
      <c r="H43" s="111">
        <v>26077</v>
      </c>
      <c r="I43" s="111">
        <v>37014</v>
      </c>
      <c r="J43" s="111">
        <v>62439</v>
      </c>
      <c r="K43" s="111">
        <v>33488</v>
      </c>
      <c r="L43" s="111">
        <v>18088</v>
      </c>
      <c r="M43" s="111">
        <v>176762</v>
      </c>
      <c r="N43" s="111">
        <v>778598</v>
      </c>
      <c r="O43" s="90"/>
      <c r="P43" s="90"/>
      <c r="Q43" s="90"/>
      <c r="R43" s="90"/>
      <c r="S43" s="90"/>
      <c r="T43" s="90"/>
      <c r="U43" s="90"/>
      <c r="V43" s="90"/>
      <c r="W43" s="90"/>
    </row>
    <row r="44" spans="1:23" s="71" customFormat="1" ht="18.95" customHeight="1">
      <c r="A44" s="70">
        <f>IF(B44&lt;&gt;"",COUNTA($B$19:B44),"")</f>
        <v>26</v>
      </c>
      <c r="B44" s="80" t="s">
        <v>97</v>
      </c>
      <c r="C44" s="113">
        <v>5099567</v>
      </c>
      <c r="D44" s="113">
        <v>1054469</v>
      </c>
      <c r="E44" s="113">
        <v>2151945</v>
      </c>
      <c r="F44" s="113">
        <v>124601</v>
      </c>
      <c r="G44" s="113">
        <v>274246</v>
      </c>
      <c r="H44" s="113">
        <v>366962</v>
      </c>
      <c r="I44" s="113">
        <v>239404</v>
      </c>
      <c r="J44" s="113">
        <v>357881</v>
      </c>
      <c r="K44" s="113">
        <v>219421</v>
      </c>
      <c r="L44" s="113">
        <v>569429</v>
      </c>
      <c r="M44" s="113">
        <v>47602</v>
      </c>
      <c r="N44" s="113">
        <v>1845550</v>
      </c>
      <c r="O44" s="90"/>
      <c r="P44" s="90"/>
      <c r="Q44" s="90"/>
      <c r="R44" s="90"/>
      <c r="S44" s="90"/>
      <c r="T44" s="90"/>
      <c r="U44" s="90"/>
      <c r="V44" s="90"/>
      <c r="W44" s="90"/>
    </row>
    <row r="45" spans="1:23" s="87" customFormat="1" ht="11.1" customHeight="1">
      <c r="A45" s="69">
        <f>IF(B45&lt;&gt;"",COUNTA($B$19:B45),"")</f>
        <v>27</v>
      </c>
      <c r="B45" s="78" t="s">
        <v>98</v>
      </c>
      <c r="C45" s="111">
        <v>537069</v>
      </c>
      <c r="D45" s="111">
        <v>62986</v>
      </c>
      <c r="E45" s="111">
        <v>277741</v>
      </c>
      <c r="F45" s="111">
        <v>17719</v>
      </c>
      <c r="G45" s="111">
        <v>35823</v>
      </c>
      <c r="H45" s="111">
        <v>44953</v>
      </c>
      <c r="I45" s="111">
        <v>29692</v>
      </c>
      <c r="J45" s="111">
        <v>56611</v>
      </c>
      <c r="K45" s="111">
        <v>35618</v>
      </c>
      <c r="L45" s="111">
        <v>57326</v>
      </c>
      <c r="M45" s="111">
        <v>4393</v>
      </c>
      <c r="N45" s="111">
        <v>191948</v>
      </c>
      <c r="O45" s="90"/>
      <c r="P45" s="90"/>
      <c r="Q45" s="90"/>
      <c r="R45" s="90"/>
      <c r="S45" s="90"/>
      <c r="T45" s="90"/>
      <c r="U45" s="90"/>
      <c r="V45" s="90"/>
      <c r="W45" s="90"/>
    </row>
    <row r="46" spans="1:23" s="87" customFormat="1" ht="11.1" customHeight="1">
      <c r="A46" s="69">
        <f>IF(B46&lt;&gt;"",COUNTA($B$19:B46),"")</f>
        <v>28</v>
      </c>
      <c r="B46" s="78" t="s">
        <v>99</v>
      </c>
      <c r="C46" s="111">
        <v>1770</v>
      </c>
      <c r="D46" s="111">
        <v>0</v>
      </c>
      <c r="E46" s="111">
        <v>0</v>
      </c>
      <c r="F46" s="111">
        <v>0</v>
      </c>
      <c r="G46" s="111">
        <v>0</v>
      </c>
      <c r="H46" s="111">
        <v>0</v>
      </c>
      <c r="I46" s="111">
        <v>0</v>
      </c>
      <c r="J46" s="111">
        <v>0</v>
      </c>
      <c r="K46" s="111">
        <v>0</v>
      </c>
      <c r="L46" s="111">
        <v>0</v>
      </c>
      <c r="M46" s="111">
        <v>1770</v>
      </c>
      <c r="N46" s="111">
        <v>0</v>
      </c>
      <c r="O46" s="90"/>
      <c r="P46" s="90"/>
      <c r="Q46" s="90"/>
      <c r="R46" s="90"/>
      <c r="S46" s="90"/>
      <c r="T46" s="90"/>
      <c r="U46" s="90"/>
      <c r="V46" s="90"/>
      <c r="W46" s="90"/>
    </row>
    <row r="47" spans="1:23" s="87" customFormat="1" ht="11.1" customHeight="1">
      <c r="A47" s="69">
        <f>IF(B47&lt;&gt;"",COUNTA($B$19:B47),"")</f>
        <v>29</v>
      </c>
      <c r="B47" s="78" t="s">
        <v>100</v>
      </c>
      <c r="C47" s="111">
        <v>332306</v>
      </c>
      <c r="D47" s="111">
        <v>21866</v>
      </c>
      <c r="E47" s="111">
        <v>147964</v>
      </c>
      <c r="F47" s="111">
        <v>9855</v>
      </c>
      <c r="G47" s="111">
        <v>19441</v>
      </c>
      <c r="H47" s="111">
        <v>30871</v>
      </c>
      <c r="I47" s="111">
        <v>21351</v>
      </c>
      <c r="J47" s="111">
        <v>30025</v>
      </c>
      <c r="K47" s="111">
        <v>17380</v>
      </c>
      <c r="L47" s="111">
        <v>19040</v>
      </c>
      <c r="M47" s="111">
        <v>3677</v>
      </c>
      <c r="N47" s="111">
        <v>158799</v>
      </c>
      <c r="O47" s="90"/>
      <c r="P47" s="90"/>
      <c r="Q47" s="90"/>
      <c r="R47" s="90"/>
      <c r="S47" s="90"/>
      <c r="T47" s="90"/>
      <c r="U47" s="90"/>
      <c r="V47" s="90"/>
      <c r="W47" s="90"/>
    </row>
    <row r="48" spans="1:23" s="87" customFormat="1" ht="11.1" customHeight="1">
      <c r="A48" s="69">
        <f>IF(B48&lt;&gt;"",COUNTA($B$19:B48),"")</f>
        <v>30</v>
      </c>
      <c r="B48" s="78" t="s">
        <v>82</v>
      </c>
      <c r="C48" s="111">
        <v>11535</v>
      </c>
      <c r="D48" s="111">
        <v>0</v>
      </c>
      <c r="E48" s="111">
        <v>8500</v>
      </c>
      <c r="F48" s="111">
        <v>318</v>
      </c>
      <c r="G48" s="111">
        <v>2249</v>
      </c>
      <c r="H48" s="111">
        <v>3363</v>
      </c>
      <c r="I48" s="111">
        <v>212</v>
      </c>
      <c r="J48" s="111">
        <v>1992</v>
      </c>
      <c r="K48" s="111">
        <v>217</v>
      </c>
      <c r="L48" s="111">
        <v>149</v>
      </c>
      <c r="M48" s="111">
        <v>2312</v>
      </c>
      <c r="N48" s="111">
        <v>724</v>
      </c>
      <c r="O48" s="90"/>
      <c r="P48" s="90"/>
      <c r="Q48" s="90"/>
      <c r="R48" s="90"/>
      <c r="S48" s="90"/>
      <c r="T48" s="90"/>
      <c r="U48" s="90"/>
      <c r="V48" s="90"/>
      <c r="W48" s="90"/>
    </row>
    <row r="49" spans="1:23" s="71" customFormat="1" ht="18.95" customHeight="1">
      <c r="A49" s="70">
        <f>IF(B49&lt;&gt;"",COUNTA($B$19:B49),"")</f>
        <v>31</v>
      </c>
      <c r="B49" s="80" t="s">
        <v>101</v>
      </c>
      <c r="C49" s="113">
        <v>859610</v>
      </c>
      <c r="D49" s="113">
        <v>84853</v>
      </c>
      <c r="E49" s="113">
        <v>417206</v>
      </c>
      <c r="F49" s="113">
        <v>27256</v>
      </c>
      <c r="G49" s="113">
        <v>53015</v>
      </c>
      <c r="H49" s="113">
        <v>72462</v>
      </c>
      <c r="I49" s="113">
        <v>50832</v>
      </c>
      <c r="J49" s="113">
        <v>84643</v>
      </c>
      <c r="K49" s="113">
        <v>52781</v>
      </c>
      <c r="L49" s="113">
        <v>76217</v>
      </c>
      <c r="M49" s="113">
        <v>7529</v>
      </c>
      <c r="N49" s="113">
        <v>350023</v>
      </c>
      <c r="O49" s="90"/>
      <c r="P49" s="90"/>
      <c r="Q49" s="90"/>
      <c r="R49" s="90"/>
      <c r="S49" s="90"/>
      <c r="T49" s="90"/>
      <c r="U49" s="90"/>
      <c r="V49" s="90"/>
      <c r="W49" s="90"/>
    </row>
    <row r="50" spans="1:23" s="71" customFormat="1" ht="18.95" customHeight="1">
      <c r="A50" s="70">
        <f>IF(B50&lt;&gt;"",COUNTA($B$19:B50),"")</f>
        <v>32</v>
      </c>
      <c r="B50" s="80" t="s">
        <v>102</v>
      </c>
      <c r="C50" s="113">
        <v>5959177</v>
      </c>
      <c r="D50" s="113">
        <v>1139322</v>
      </c>
      <c r="E50" s="113">
        <v>2569151</v>
      </c>
      <c r="F50" s="113">
        <v>151858</v>
      </c>
      <c r="G50" s="113">
        <v>327261</v>
      </c>
      <c r="H50" s="113">
        <v>439424</v>
      </c>
      <c r="I50" s="113">
        <v>290236</v>
      </c>
      <c r="J50" s="113">
        <v>442524</v>
      </c>
      <c r="K50" s="113">
        <v>272202</v>
      </c>
      <c r="L50" s="113">
        <v>645647</v>
      </c>
      <c r="M50" s="113">
        <v>55131</v>
      </c>
      <c r="N50" s="113">
        <v>2195573</v>
      </c>
      <c r="O50" s="90"/>
      <c r="P50" s="90"/>
      <c r="Q50" s="90"/>
      <c r="R50" s="90"/>
      <c r="S50" s="90"/>
      <c r="T50" s="90"/>
      <c r="U50" s="90"/>
      <c r="V50" s="90"/>
      <c r="W50" s="90"/>
    </row>
    <row r="51" spans="1:23" s="71" customFormat="1" ht="18.95" customHeight="1">
      <c r="A51" s="70">
        <f>IF(B51&lt;&gt;"",COUNTA($B$19:B51),"")</f>
        <v>33</v>
      </c>
      <c r="B51" s="80" t="s">
        <v>103</v>
      </c>
      <c r="C51" s="113">
        <v>208200</v>
      </c>
      <c r="D51" s="113">
        <v>12391</v>
      </c>
      <c r="E51" s="113">
        <v>205294</v>
      </c>
      <c r="F51" s="113">
        <v>19373</v>
      </c>
      <c r="G51" s="113">
        <v>42279</v>
      </c>
      <c r="H51" s="113">
        <v>53695</v>
      </c>
      <c r="I51" s="113">
        <v>20385</v>
      </c>
      <c r="J51" s="113">
        <v>36370</v>
      </c>
      <c r="K51" s="113">
        <v>10332</v>
      </c>
      <c r="L51" s="113">
        <v>22860</v>
      </c>
      <c r="M51" s="113">
        <v>-1490</v>
      </c>
      <c r="N51" s="113">
        <v>-7994</v>
      </c>
      <c r="O51" s="90"/>
      <c r="P51" s="90"/>
      <c r="Q51" s="90"/>
      <c r="R51" s="90"/>
      <c r="S51" s="90"/>
      <c r="T51" s="90"/>
      <c r="U51" s="90"/>
      <c r="V51" s="90"/>
      <c r="W51" s="90"/>
    </row>
    <row r="52" spans="1:23" s="87" customFormat="1" ht="24.95" customHeight="1">
      <c r="A52" s="69">
        <f>IF(B52&lt;&gt;"",COUNTA($B$19:B52),"")</f>
        <v>34</v>
      </c>
      <c r="B52" s="81" t="s">
        <v>104</v>
      </c>
      <c r="C52" s="112">
        <v>342403</v>
      </c>
      <c r="D52" s="112">
        <v>52100</v>
      </c>
      <c r="E52" s="112">
        <v>273401</v>
      </c>
      <c r="F52" s="112">
        <v>16192</v>
      </c>
      <c r="G52" s="112">
        <v>41898</v>
      </c>
      <c r="H52" s="112">
        <v>52338</v>
      </c>
      <c r="I52" s="112">
        <v>26255</v>
      </c>
      <c r="J52" s="112">
        <v>60449</v>
      </c>
      <c r="K52" s="112">
        <v>20009</v>
      </c>
      <c r="L52" s="112">
        <v>56260</v>
      </c>
      <c r="M52" s="112">
        <v>4565</v>
      </c>
      <c r="N52" s="112">
        <v>12337</v>
      </c>
      <c r="O52" s="90"/>
      <c r="P52" s="90"/>
      <c r="Q52" s="90"/>
      <c r="R52" s="90"/>
      <c r="S52" s="90"/>
      <c r="T52" s="90"/>
      <c r="U52" s="90"/>
      <c r="V52" s="90"/>
      <c r="W52" s="90"/>
    </row>
    <row r="53" spans="1:23" s="87" customFormat="1" ht="15" customHeight="1">
      <c r="A53" s="69">
        <f>IF(B53&lt;&gt;"",COUNTA($B$19:B53),"")</f>
        <v>35</v>
      </c>
      <c r="B53" s="78" t="s">
        <v>105</v>
      </c>
      <c r="C53" s="111">
        <v>143025</v>
      </c>
      <c r="D53" s="111">
        <v>21050</v>
      </c>
      <c r="E53" s="111">
        <v>44369</v>
      </c>
      <c r="F53" s="111">
        <v>1717</v>
      </c>
      <c r="G53" s="111">
        <v>6788</v>
      </c>
      <c r="H53" s="111">
        <v>6714</v>
      </c>
      <c r="I53" s="111">
        <v>5505</v>
      </c>
      <c r="J53" s="111">
        <v>16307</v>
      </c>
      <c r="K53" s="111">
        <v>1470</v>
      </c>
      <c r="L53" s="111">
        <v>5867</v>
      </c>
      <c r="M53" s="111">
        <v>330</v>
      </c>
      <c r="N53" s="111">
        <v>77277</v>
      </c>
      <c r="O53" s="90"/>
      <c r="P53" s="90"/>
      <c r="Q53" s="90"/>
      <c r="R53" s="90"/>
      <c r="S53" s="90"/>
      <c r="T53" s="90"/>
      <c r="U53" s="90"/>
      <c r="V53" s="90"/>
      <c r="W53" s="90"/>
    </row>
    <row r="54" spans="1:23" ht="11.1" customHeight="1">
      <c r="A54" s="69">
        <f>IF(B54&lt;&gt;"",COUNTA($B$19:B54),"")</f>
        <v>36</v>
      </c>
      <c r="B54" s="78" t="s">
        <v>106</v>
      </c>
      <c r="C54" s="111">
        <v>155922</v>
      </c>
      <c r="D54" s="111">
        <v>20809</v>
      </c>
      <c r="E54" s="111">
        <v>78470</v>
      </c>
      <c r="F54" s="111">
        <v>5169</v>
      </c>
      <c r="G54" s="111">
        <v>11448</v>
      </c>
      <c r="H54" s="111">
        <v>14857</v>
      </c>
      <c r="I54" s="111">
        <v>10402</v>
      </c>
      <c r="J54" s="111">
        <v>13916</v>
      </c>
      <c r="K54" s="111">
        <v>4384</v>
      </c>
      <c r="L54" s="111">
        <v>18295</v>
      </c>
      <c r="M54" s="111">
        <v>2012</v>
      </c>
      <c r="N54" s="111">
        <v>54630</v>
      </c>
    </row>
    <row r="55" spans="1:23" s="74" customFormat="1" ht="20.100000000000001" customHeight="1">
      <c r="A55" s="69" t="str">
        <f>IF(B55&lt;&gt;"",COUNTA($B$19:B55),"")</f>
        <v/>
      </c>
      <c r="B55" s="78"/>
      <c r="C55" s="227" t="s">
        <v>61</v>
      </c>
      <c r="D55" s="228"/>
      <c r="E55" s="228"/>
      <c r="F55" s="228"/>
      <c r="G55" s="228"/>
      <c r="H55" s="228"/>
      <c r="I55" s="228" t="s">
        <v>61</v>
      </c>
      <c r="J55" s="228"/>
      <c r="K55" s="228"/>
      <c r="L55" s="228"/>
      <c r="M55" s="228"/>
      <c r="N55" s="228"/>
      <c r="O55" s="90"/>
      <c r="P55" s="90"/>
      <c r="Q55" s="90"/>
      <c r="R55" s="90"/>
      <c r="S55" s="90"/>
      <c r="T55" s="90"/>
      <c r="U55" s="90"/>
      <c r="V55" s="90"/>
      <c r="W55" s="90"/>
    </row>
    <row r="56" spans="1:23" s="71" customFormat="1" ht="11.1" customHeight="1">
      <c r="A56" s="69">
        <f>IF(B56&lt;&gt;"",COUNTA($B$19:B56),"")</f>
        <v>37</v>
      </c>
      <c r="B56" s="78" t="s">
        <v>78</v>
      </c>
      <c r="C56" s="114">
        <v>757.79</v>
      </c>
      <c r="D56" s="114">
        <v>727.82</v>
      </c>
      <c r="E56" s="114">
        <v>374.56</v>
      </c>
      <c r="F56" s="114">
        <v>164.56</v>
      </c>
      <c r="G56" s="114">
        <v>179.96</v>
      </c>
      <c r="H56" s="114">
        <v>190.84</v>
      </c>
      <c r="I56" s="114">
        <v>364.93</v>
      </c>
      <c r="J56" s="114">
        <v>497.61</v>
      </c>
      <c r="K56" s="114">
        <v>564.41</v>
      </c>
      <c r="L56" s="114">
        <v>523.91999999999996</v>
      </c>
      <c r="M56" s="114">
        <v>131.47</v>
      </c>
      <c r="N56" s="114">
        <v>311.98</v>
      </c>
      <c r="O56" s="90"/>
      <c r="P56" s="90"/>
      <c r="Q56" s="90"/>
      <c r="R56" s="90"/>
      <c r="S56" s="90"/>
      <c r="T56" s="90"/>
      <c r="U56" s="90"/>
      <c r="V56" s="90"/>
      <c r="W56" s="90"/>
    </row>
    <row r="57" spans="1:23" s="71" customFormat="1" ht="11.1" customHeight="1">
      <c r="A57" s="69">
        <f>IF(B57&lt;&gt;"",COUNTA($B$19:B57),"")</f>
        <v>38</v>
      </c>
      <c r="B57" s="78" t="s">
        <v>79</v>
      </c>
      <c r="C57" s="114">
        <v>455.33</v>
      </c>
      <c r="D57" s="114">
        <v>294.05</v>
      </c>
      <c r="E57" s="114">
        <v>272.31</v>
      </c>
      <c r="F57" s="114">
        <v>254.23</v>
      </c>
      <c r="G57" s="114">
        <v>248.67</v>
      </c>
      <c r="H57" s="114">
        <v>260.89999999999998</v>
      </c>
      <c r="I57" s="114">
        <v>290.18</v>
      </c>
      <c r="J57" s="114">
        <v>299.70999999999998</v>
      </c>
      <c r="K57" s="114">
        <v>321.95999999999998</v>
      </c>
      <c r="L57" s="114">
        <v>247.13</v>
      </c>
      <c r="M57" s="114">
        <v>33.49</v>
      </c>
      <c r="N57" s="114">
        <v>200.59</v>
      </c>
      <c r="O57" s="90"/>
      <c r="P57" s="90"/>
      <c r="Q57" s="90"/>
      <c r="R57" s="90"/>
      <c r="S57" s="90"/>
      <c r="T57" s="90"/>
      <c r="U57" s="90"/>
      <c r="V57" s="90"/>
      <c r="W57" s="90"/>
    </row>
    <row r="58" spans="1:23" s="71" customFormat="1" ht="21.6" customHeight="1">
      <c r="A58" s="69">
        <f>IF(B58&lt;&gt;"",COUNTA($B$19:B58),"")</f>
        <v>39</v>
      </c>
      <c r="B58" s="79" t="s">
        <v>638</v>
      </c>
      <c r="C58" s="114">
        <v>855.26</v>
      </c>
      <c r="D58" s="114">
        <v>1036.05</v>
      </c>
      <c r="E58" s="114">
        <v>0</v>
      </c>
      <c r="F58" s="114">
        <v>0</v>
      </c>
      <c r="G58" s="114">
        <v>0</v>
      </c>
      <c r="H58" s="114">
        <v>0</v>
      </c>
      <c r="I58" s="114">
        <v>0</v>
      </c>
      <c r="J58" s="114">
        <v>0</v>
      </c>
      <c r="K58" s="114">
        <v>0</v>
      </c>
      <c r="L58" s="114">
        <v>0</v>
      </c>
      <c r="M58" s="114">
        <v>0</v>
      </c>
      <c r="N58" s="114">
        <v>813.23</v>
      </c>
      <c r="O58" s="90"/>
      <c r="P58" s="90"/>
      <c r="Q58" s="90"/>
      <c r="R58" s="90"/>
      <c r="S58" s="90"/>
      <c r="T58" s="90"/>
      <c r="U58" s="90"/>
      <c r="V58" s="90"/>
      <c r="W58" s="90"/>
    </row>
    <row r="59" spans="1:23" s="71" customFormat="1" ht="11.1" customHeight="1">
      <c r="A59" s="69">
        <f>IF(B59&lt;&gt;"",COUNTA($B$19:B59),"")</f>
        <v>40</v>
      </c>
      <c r="B59" s="78" t="s">
        <v>80</v>
      </c>
      <c r="C59" s="114">
        <v>11</v>
      </c>
      <c r="D59" s="114">
        <v>7.75</v>
      </c>
      <c r="E59" s="114">
        <v>7.68</v>
      </c>
      <c r="F59" s="114">
        <v>5.74</v>
      </c>
      <c r="G59" s="114">
        <v>6.36</v>
      </c>
      <c r="H59" s="114">
        <v>5.6</v>
      </c>
      <c r="I59" s="114">
        <v>5.23</v>
      </c>
      <c r="J59" s="114">
        <v>6.88</v>
      </c>
      <c r="K59" s="114">
        <v>4.6399999999999997</v>
      </c>
      <c r="L59" s="114">
        <v>14.11</v>
      </c>
      <c r="M59" s="114">
        <v>0.19</v>
      </c>
      <c r="N59" s="114">
        <v>3.96</v>
      </c>
      <c r="O59" s="90"/>
      <c r="P59" s="90"/>
      <c r="Q59" s="90"/>
      <c r="R59" s="90"/>
      <c r="S59" s="90"/>
      <c r="T59" s="90"/>
      <c r="U59" s="90"/>
      <c r="V59" s="90"/>
      <c r="W59" s="90"/>
    </row>
    <row r="60" spans="1:23" s="71" customFormat="1" ht="11.1" customHeight="1">
      <c r="A60" s="69">
        <f>IF(B60&lt;&gt;"",COUNTA($B$19:B60),"")</f>
        <v>41</v>
      </c>
      <c r="B60" s="78" t="s">
        <v>81</v>
      </c>
      <c r="C60" s="114">
        <v>1597.67</v>
      </c>
      <c r="D60" s="114">
        <v>1284.72</v>
      </c>
      <c r="E60" s="114">
        <v>932.03</v>
      </c>
      <c r="F60" s="114">
        <v>969.45</v>
      </c>
      <c r="G60" s="114">
        <v>1014.63</v>
      </c>
      <c r="H60" s="114">
        <v>934.05</v>
      </c>
      <c r="I60" s="114">
        <v>855.97</v>
      </c>
      <c r="J60" s="114">
        <v>886.93</v>
      </c>
      <c r="K60" s="114">
        <v>782.7</v>
      </c>
      <c r="L60" s="114">
        <v>1018.2</v>
      </c>
      <c r="M60" s="114">
        <v>117.51</v>
      </c>
      <c r="N60" s="114">
        <v>668.48</v>
      </c>
      <c r="O60" s="90"/>
      <c r="P60" s="90"/>
      <c r="Q60" s="90"/>
      <c r="R60" s="90"/>
      <c r="S60" s="90"/>
      <c r="T60" s="90"/>
      <c r="U60" s="90"/>
      <c r="V60" s="90"/>
      <c r="W60" s="90"/>
    </row>
    <row r="61" spans="1:23" s="71" customFormat="1" ht="11.1" customHeight="1">
      <c r="A61" s="69">
        <f>IF(B61&lt;&gt;"",COUNTA($B$19:B61),"")</f>
        <v>42</v>
      </c>
      <c r="B61" s="78" t="s">
        <v>82</v>
      </c>
      <c r="C61" s="114">
        <v>723.97</v>
      </c>
      <c r="D61" s="114">
        <v>51.62</v>
      </c>
      <c r="E61" s="114">
        <v>149.36000000000001</v>
      </c>
      <c r="F61" s="114">
        <v>55.35</v>
      </c>
      <c r="G61" s="114">
        <v>80.33</v>
      </c>
      <c r="H61" s="114">
        <v>106.5</v>
      </c>
      <c r="I61" s="114">
        <v>224.35</v>
      </c>
      <c r="J61" s="114">
        <v>293.42</v>
      </c>
      <c r="K61" s="114">
        <v>240.65</v>
      </c>
      <c r="L61" s="114">
        <v>61.4</v>
      </c>
      <c r="M61" s="114">
        <v>227.32</v>
      </c>
      <c r="N61" s="114">
        <v>595.69000000000005</v>
      </c>
      <c r="O61" s="90"/>
      <c r="P61" s="90"/>
      <c r="Q61" s="90"/>
      <c r="R61" s="90"/>
      <c r="S61" s="90"/>
      <c r="T61" s="90"/>
      <c r="U61" s="90"/>
      <c r="V61" s="90"/>
      <c r="W61" s="90"/>
    </row>
    <row r="62" spans="1:23" s="71" customFormat="1" ht="18.95" customHeight="1">
      <c r="A62" s="70">
        <f>IF(B62&lt;&gt;"",COUNTA($B$19:B62),"")</f>
        <v>43</v>
      </c>
      <c r="B62" s="80" t="s">
        <v>83</v>
      </c>
      <c r="C62" s="115">
        <v>2953.07</v>
      </c>
      <c r="D62" s="115">
        <v>3298.77</v>
      </c>
      <c r="E62" s="115">
        <v>1437.23</v>
      </c>
      <c r="F62" s="115">
        <v>1338.63</v>
      </c>
      <c r="G62" s="115">
        <v>1369.29</v>
      </c>
      <c r="H62" s="115">
        <v>1284.9000000000001</v>
      </c>
      <c r="I62" s="115">
        <v>1291.95</v>
      </c>
      <c r="J62" s="115">
        <v>1397.71</v>
      </c>
      <c r="K62" s="115">
        <v>1433.05</v>
      </c>
      <c r="L62" s="115">
        <v>1741.96</v>
      </c>
      <c r="M62" s="115">
        <v>55.35</v>
      </c>
      <c r="N62" s="115">
        <v>1402.55</v>
      </c>
      <c r="O62" s="90"/>
      <c r="P62" s="90"/>
      <c r="Q62" s="90"/>
      <c r="R62" s="90"/>
      <c r="S62" s="90"/>
      <c r="T62" s="90"/>
      <c r="U62" s="90"/>
      <c r="V62" s="90"/>
      <c r="W62" s="90"/>
    </row>
    <row r="63" spans="1:23" s="71" customFormat="1" ht="21.6" customHeight="1">
      <c r="A63" s="69">
        <f>IF(B63&lt;&gt;"",COUNTA($B$19:B63),"")</f>
        <v>44</v>
      </c>
      <c r="B63" s="79" t="s">
        <v>84</v>
      </c>
      <c r="C63" s="114">
        <v>556.63</v>
      </c>
      <c r="D63" s="114">
        <v>344.67</v>
      </c>
      <c r="E63" s="114">
        <v>359.61</v>
      </c>
      <c r="F63" s="114">
        <v>298.07</v>
      </c>
      <c r="G63" s="114">
        <v>311.27</v>
      </c>
      <c r="H63" s="114">
        <v>300.88</v>
      </c>
      <c r="I63" s="114">
        <v>329.71</v>
      </c>
      <c r="J63" s="114">
        <v>494.35</v>
      </c>
      <c r="K63" s="114">
        <v>442.87</v>
      </c>
      <c r="L63" s="114">
        <v>333.27</v>
      </c>
      <c r="M63" s="114">
        <v>20.18</v>
      </c>
      <c r="N63" s="114">
        <v>234.29</v>
      </c>
      <c r="O63" s="90"/>
      <c r="P63" s="90"/>
      <c r="Q63" s="90"/>
      <c r="R63" s="90"/>
      <c r="S63" s="90"/>
      <c r="T63" s="90"/>
      <c r="U63" s="90"/>
      <c r="V63" s="90"/>
      <c r="W63" s="90"/>
    </row>
    <row r="64" spans="1:23" s="71" customFormat="1" ht="11.1" customHeight="1">
      <c r="A64" s="69">
        <f>IF(B64&lt;&gt;"",COUNTA($B$19:B64),"")</f>
        <v>45</v>
      </c>
      <c r="B64" s="78" t="s">
        <v>85</v>
      </c>
      <c r="C64" s="114">
        <v>318.55</v>
      </c>
      <c r="D64" s="114">
        <v>254.22</v>
      </c>
      <c r="E64" s="114">
        <v>268.22000000000003</v>
      </c>
      <c r="F64" s="114">
        <v>186.8</v>
      </c>
      <c r="G64" s="114">
        <v>224.76</v>
      </c>
      <c r="H64" s="114">
        <v>225.04</v>
      </c>
      <c r="I64" s="114">
        <v>259.76</v>
      </c>
      <c r="J64" s="114">
        <v>363.31</v>
      </c>
      <c r="K64" s="114">
        <v>359.33</v>
      </c>
      <c r="L64" s="114">
        <v>244.53</v>
      </c>
      <c r="M64" s="114">
        <v>14.9</v>
      </c>
      <c r="N64" s="114">
        <v>56.43</v>
      </c>
      <c r="O64" s="90"/>
      <c r="P64" s="90"/>
      <c r="Q64" s="90"/>
      <c r="R64" s="90"/>
      <c r="S64" s="90"/>
      <c r="T64" s="90"/>
      <c r="U64" s="90"/>
      <c r="V64" s="90"/>
      <c r="W64" s="90"/>
    </row>
    <row r="65" spans="1:23" s="71" customFormat="1" ht="11.1" customHeight="1">
      <c r="A65" s="69">
        <f>IF(B65&lt;&gt;"",COUNTA($B$19:B65),"")</f>
        <v>46</v>
      </c>
      <c r="B65" s="78" t="s">
        <v>86</v>
      </c>
      <c r="C65" s="114">
        <v>0.13</v>
      </c>
      <c r="D65" s="114">
        <v>0</v>
      </c>
      <c r="E65" s="114">
        <v>7.0000000000000007E-2</v>
      </c>
      <c r="F65" s="114">
        <v>0.1</v>
      </c>
      <c r="G65" s="114">
        <v>0.19</v>
      </c>
      <c r="H65" s="114">
        <v>0</v>
      </c>
      <c r="I65" s="114">
        <v>0.31</v>
      </c>
      <c r="J65" s="114">
        <v>0</v>
      </c>
      <c r="K65" s="114">
        <v>0</v>
      </c>
      <c r="L65" s="114">
        <v>0</v>
      </c>
      <c r="M65" s="114">
        <v>0.16</v>
      </c>
      <c r="N65" s="114">
        <v>0</v>
      </c>
      <c r="O65" s="90"/>
      <c r="P65" s="90"/>
      <c r="Q65" s="90"/>
      <c r="R65" s="90"/>
      <c r="S65" s="90"/>
      <c r="T65" s="90"/>
      <c r="U65" s="90"/>
      <c r="V65" s="90"/>
      <c r="W65" s="90"/>
    </row>
    <row r="66" spans="1:23" s="71" customFormat="1" ht="11.1" customHeight="1">
      <c r="A66" s="69">
        <f>IF(B66&lt;&gt;"",COUNTA($B$19:B66),"")</f>
        <v>47</v>
      </c>
      <c r="B66" s="78" t="s">
        <v>87</v>
      </c>
      <c r="C66" s="114">
        <v>67.319999999999993</v>
      </c>
      <c r="D66" s="114">
        <v>65.260000000000005</v>
      </c>
      <c r="E66" s="114">
        <v>18.13</v>
      </c>
      <c r="F66" s="114">
        <v>3.04</v>
      </c>
      <c r="G66" s="114">
        <v>11.98</v>
      </c>
      <c r="H66" s="114">
        <v>3.24</v>
      </c>
      <c r="I66" s="114">
        <v>14.95</v>
      </c>
      <c r="J66" s="114">
        <v>25.92</v>
      </c>
      <c r="K66" s="114">
        <v>7.54</v>
      </c>
      <c r="L66" s="114">
        <v>39.33</v>
      </c>
      <c r="M66" s="114">
        <v>0.1</v>
      </c>
      <c r="N66" s="114">
        <v>49.61</v>
      </c>
      <c r="O66" s="90"/>
      <c r="P66" s="90"/>
      <c r="Q66" s="90"/>
      <c r="R66" s="90"/>
      <c r="S66" s="90"/>
      <c r="T66" s="90"/>
      <c r="U66" s="90"/>
      <c r="V66" s="90"/>
      <c r="W66" s="90"/>
    </row>
    <row r="67" spans="1:23" s="71" customFormat="1" ht="11.1" customHeight="1">
      <c r="A67" s="69">
        <f>IF(B67&lt;&gt;"",COUNTA($B$19:B67),"")</f>
        <v>48</v>
      </c>
      <c r="B67" s="78" t="s">
        <v>82</v>
      </c>
      <c r="C67" s="114">
        <v>7.16</v>
      </c>
      <c r="D67" s="114">
        <v>0</v>
      </c>
      <c r="E67" s="114">
        <v>6.5</v>
      </c>
      <c r="F67" s="114">
        <v>3.92</v>
      </c>
      <c r="G67" s="114">
        <v>13.25</v>
      </c>
      <c r="H67" s="114">
        <v>13.73</v>
      </c>
      <c r="I67" s="114">
        <v>1.28</v>
      </c>
      <c r="J67" s="114">
        <v>9.36</v>
      </c>
      <c r="K67" s="114">
        <v>1.56</v>
      </c>
      <c r="L67" s="114">
        <v>0.5</v>
      </c>
      <c r="M67" s="114">
        <v>2.97</v>
      </c>
      <c r="N67" s="114">
        <v>0.55000000000000004</v>
      </c>
      <c r="O67" s="90"/>
      <c r="P67" s="90"/>
      <c r="Q67" s="90"/>
      <c r="R67" s="90"/>
      <c r="S67" s="90"/>
      <c r="T67" s="90"/>
      <c r="U67" s="90"/>
      <c r="V67" s="90"/>
      <c r="W67" s="90"/>
    </row>
    <row r="68" spans="1:23" s="71" customFormat="1" ht="18.95" customHeight="1">
      <c r="A68" s="70">
        <f>IF(B68&lt;&gt;"",COUNTA($B$19:B68),"")</f>
        <v>49</v>
      </c>
      <c r="B68" s="80" t="s">
        <v>88</v>
      </c>
      <c r="C68" s="115">
        <v>616.91999999999996</v>
      </c>
      <c r="D68" s="115">
        <v>409.93</v>
      </c>
      <c r="E68" s="115">
        <v>371.3</v>
      </c>
      <c r="F68" s="115">
        <v>297.29000000000002</v>
      </c>
      <c r="G68" s="115">
        <v>310.18</v>
      </c>
      <c r="H68" s="115">
        <v>290.39</v>
      </c>
      <c r="I68" s="115">
        <v>343.69</v>
      </c>
      <c r="J68" s="115">
        <v>510.91</v>
      </c>
      <c r="K68" s="115">
        <v>448.85</v>
      </c>
      <c r="L68" s="115">
        <v>372.1</v>
      </c>
      <c r="M68" s="115">
        <v>17.47</v>
      </c>
      <c r="N68" s="115">
        <v>283.35000000000002</v>
      </c>
      <c r="O68" s="90"/>
      <c r="P68" s="90"/>
      <c r="Q68" s="90"/>
      <c r="R68" s="90"/>
      <c r="S68" s="90"/>
      <c r="T68" s="90"/>
      <c r="U68" s="90"/>
      <c r="V68" s="90"/>
      <c r="W68" s="90"/>
    </row>
    <row r="69" spans="1:23" s="71" customFormat="1" ht="18.95" customHeight="1">
      <c r="A69" s="70">
        <f>IF(B69&lt;&gt;"",COUNTA($B$19:B69),"")</f>
        <v>50</v>
      </c>
      <c r="B69" s="80" t="s">
        <v>89</v>
      </c>
      <c r="C69" s="115">
        <v>3569.99</v>
      </c>
      <c r="D69" s="115">
        <v>3708.69</v>
      </c>
      <c r="E69" s="115">
        <v>1808.53</v>
      </c>
      <c r="F69" s="115">
        <v>1635.92</v>
      </c>
      <c r="G69" s="115">
        <v>1679.47</v>
      </c>
      <c r="H69" s="115">
        <v>1575.28</v>
      </c>
      <c r="I69" s="115">
        <v>1635.64</v>
      </c>
      <c r="J69" s="115">
        <v>1908.62</v>
      </c>
      <c r="K69" s="115">
        <v>1881.9</v>
      </c>
      <c r="L69" s="115">
        <v>2114.06</v>
      </c>
      <c r="M69" s="115">
        <v>72.819999999999993</v>
      </c>
      <c r="N69" s="115">
        <v>1685.89</v>
      </c>
      <c r="O69" s="90"/>
      <c r="P69" s="90"/>
      <c r="Q69" s="90"/>
      <c r="R69" s="90"/>
      <c r="S69" s="90"/>
      <c r="T69" s="90"/>
      <c r="U69" s="90"/>
      <c r="V69" s="90"/>
      <c r="W69" s="90"/>
    </row>
    <row r="70" spans="1:23" s="71" customFormat="1" ht="11.1" customHeight="1">
      <c r="A70" s="69">
        <f>IF(B70&lt;&gt;"",COUNTA($B$19:B70),"")</f>
        <v>51</v>
      </c>
      <c r="B70" s="78" t="s">
        <v>90</v>
      </c>
      <c r="C70" s="114">
        <v>892.68</v>
      </c>
      <c r="D70" s="114">
        <v>1047.97</v>
      </c>
      <c r="E70" s="114">
        <v>856.58</v>
      </c>
      <c r="F70" s="114">
        <v>688.06</v>
      </c>
      <c r="G70" s="114">
        <v>827.74</v>
      </c>
      <c r="H70" s="114">
        <v>805.03</v>
      </c>
      <c r="I70" s="114">
        <v>796.05</v>
      </c>
      <c r="J70" s="114">
        <v>988.9</v>
      </c>
      <c r="K70" s="114">
        <v>807.45</v>
      </c>
      <c r="L70" s="114">
        <v>923.92</v>
      </c>
      <c r="M70" s="114">
        <v>0</v>
      </c>
      <c r="N70" s="114">
        <v>0</v>
      </c>
      <c r="O70" s="90"/>
      <c r="P70" s="90"/>
      <c r="Q70" s="90"/>
      <c r="R70" s="90"/>
      <c r="S70" s="90"/>
      <c r="T70" s="90"/>
      <c r="U70" s="90"/>
      <c r="V70" s="90"/>
      <c r="W70" s="90"/>
    </row>
    <row r="71" spans="1:23" s="71" customFormat="1" ht="11.1" customHeight="1">
      <c r="A71" s="69">
        <f>IF(B71&lt;&gt;"",COUNTA($B$19:B71),"")</f>
        <v>52</v>
      </c>
      <c r="B71" s="78" t="s">
        <v>91</v>
      </c>
      <c r="C71" s="114">
        <v>301.05</v>
      </c>
      <c r="D71" s="114">
        <v>336.47</v>
      </c>
      <c r="E71" s="114">
        <v>292.82</v>
      </c>
      <c r="F71" s="114">
        <v>280.26</v>
      </c>
      <c r="G71" s="114">
        <v>298.20999999999998</v>
      </c>
      <c r="H71" s="114">
        <v>323.20999999999998</v>
      </c>
      <c r="I71" s="114">
        <v>295.83</v>
      </c>
      <c r="J71" s="114">
        <v>278.04000000000002</v>
      </c>
      <c r="K71" s="114">
        <v>266.69</v>
      </c>
      <c r="L71" s="114">
        <v>289.25</v>
      </c>
      <c r="M71" s="114">
        <v>0</v>
      </c>
      <c r="N71" s="114">
        <v>0</v>
      </c>
      <c r="O71" s="90"/>
      <c r="P71" s="90"/>
      <c r="Q71" s="90"/>
      <c r="R71" s="90"/>
      <c r="S71" s="90"/>
      <c r="T71" s="90"/>
      <c r="U71" s="90"/>
      <c r="V71" s="90"/>
      <c r="W71" s="90"/>
    </row>
    <row r="72" spans="1:23" s="71" customFormat="1" ht="11.1" customHeight="1">
      <c r="A72" s="69">
        <f>IF(B72&lt;&gt;"",COUNTA($B$19:B72),"")</f>
        <v>53</v>
      </c>
      <c r="B72" s="78" t="s">
        <v>107</v>
      </c>
      <c r="C72" s="114">
        <v>371.51</v>
      </c>
      <c r="D72" s="114">
        <v>454.07</v>
      </c>
      <c r="E72" s="114">
        <v>352.31</v>
      </c>
      <c r="F72" s="114">
        <v>220.45</v>
      </c>
      <c r="G72" s="114">
        <v>320.97000000000003</v>
      </c>
      <c r="H72" s="114">
        <v>279.05</v>
      </c>
      <c r="I72" s="114">
        <v>305.07</v>
      </c>
      <c r="J72" s="114">
        <v>484.95</v>
      </c>
      <c r="K72" s="114">
        <v>345.68</v>
      </c>
      <c r="L72" s="114">
        <v>401.27</v>
      </c>
      <c r="M72" s="114">
        <v>0</v>
      </c>
      <c r="N72" s="114">
        <v>0</v>
      </c>
      <c r="O72" s="90"/>
      <c r="P72" s="90"/>
      <c r="Q72" s="90"/>
      <c r="R72" s="90"/>
      <c r="S72" s="90"/>
      <c r="T72" s="90"/>
      <c r="U72" s="90"/>
      <c r="V72" s="90"/>
      <c r="W72" s="90"/>
    </row>
    <row r="73" spans="1:23" s="71" customFormat="1" ht="11.1" customHeight="1">
      <c r="A73" s="69">
        <f>IF(B73&lt;&gt;"",COUNTA($B$19:B73),"")</f>
        <v>54</v>
      </c>
      <c r="B73" s="78" t="s">
        <v>108</v>
      </c>
      <c r="C73" s="114">
        <v>128.1</v>
      </c>
      <c r="D73" s="114">
        <v>130.28</v>
      </c>
      <c r="E73" s="114">
        <v>127.59</v>
      </c>
      <c r="F73" s="114">
        <v>142.37</v>
      </c>
      <c r="G73" s="114">
        <v>140.88</v>
      </c>
      <c r="H73" s="114">
        <v>129.21</v>
      </c>
      <c r="I73" s="114">
        <v>124.57</v>
      </c>
      <c r="J73" s="114">
        <v>128.9</v>
      </c>
      <c r="K73" s="114">
        <v>108.12</v>
      </c>
      <c r="L73" s="114">
        <v>124.45</v>
      </c>
      <c r="M73" s="114">
        <v>0</v>
      </c>
      <c r="N73" s="114">
        <v>0</v>
      </c>
      <c r="O73" s="90"/>
      <c r="P73" s="90"/>
      <c r="Q73" s="90"/>
      <c r="R73" s="90"/>
      <c r="S73" s="90"/>
      <c r="T73" s="90"/>
      <c r="U73" s="90"/>
      <c r="V73" s="90"/>
      <c r="W73" s="90"/>
    </row>
    <row r="74" spans="1:23" s="71" customFormat="1" ht="11.1" customHeight="1">
      <c r="A74" s="69">
        <f>IF(B74&lt;&gt;"",COUNTA($B$19:B74),"")</f>
        <v>55</v>
      </c>
      <c r="B74" s="78" t="s">
        <v>28</v>
      </c>
      <c r="C74" s="114">
        <v>609.36</v>
      </c>
      <c r="D74" s="114">
        <v>611.79999999999995</v>
      </c>
      <c r="E74" s="114">
        <v>375.28</v>
      </c>
      <c r="F74" s="114">
        <v>418.56</v>
      </c>
      <c r="G74" s="114">
        <v>363.2</v>
      </c>
      <c r="H74" s="114">
        <v>314.11</v>
      </c>
      <c r="I74" s="114">
        <v>321.36</v>
      </c>
      <c r="J74" s="114">
        <v>294.19</v>
      </c>
      <c r="K74" s="114">
        <v>466.61</v>
      </c>
      <c r="L74" s="114">
        <v>466.84</v>
      </c>
      <c r="M74" s="114">
        <v>0</v>
      </c>
      <c r="N74" s="114">
        <v>233.51</v>
      </c>
      <c r="O74" s="90"/>
      <c r="P74" s="90"/>
      <c r="Q74" s="90"/>
      <c r="R74" s="90"/>
      <c r="S74" s="90"/>
      <c r="T74" s="90"/>
      <c r="U74" s="90"/>
      <c r="V74" s="90"/>
      <c r="W74" s="90"/>
    </row>
    <row r="75" spans="1:23" s="71" customFormat="1" ht="21.6" customHeight="1">
      <c r="A75" s="69">
        <f>IF(B75&lt;&gt;"",COUNTA($B$19:B75),"")</f>
        <v>56</v>
      </c>
      <c r="B75" s="79" t="s">
        <v>92</v>
      </c>
      <c r="C75" s="114">
        <v>268.13</v>
      </c>
      <c r="D75" s="114">
        <v>274.85000000000002</v>
      </c>
      <c r="E75" s="114">
        <v>84.49</v>
      </c>
      <c r="F75" s="114">
        <v>85.17</v>
      </c>
      <c r="G75" s="114">
        <v>80.61</v>
      </c>
      <c r="H75" s="114">
        <v>60.16</v>
      </c>
      <c r="I75" s="114">
        <v>67.16</v>
      </c>
      <c r="J75" s="114">
        <v>117.43</v>
      </c>
      <c r="K75" s="114">
        <v>55.31</v>
      </c>
      <c r="L75" s="114">
        <v>106.44</v>
      </c>
      <c r="M75" s="114">
        <v>43.37</v>
      </c>
      <c r="N75" s="114">
        <v>156.28</v>
      </c>
      <c r="O75" s="90"/>
      <c r="P75" s="90"/>
      <c r="Q75" s="90"/>
      <c r="R75" s="90"/>
      <c r="S75" s="90"/>
      <c r="T75" s="90"/>
      <c r="U75" s="90"/>
      <c r="V75" s="90"/>
      <c r="W75" s="90"/>
    </row>
    <row r="76" spans="1:23" s="71" customFormat="1" ht="21.6" customHeight="1">
      <c r="A76" s="69">
        <f>IF(B76&lt;&gt;"",COUNTA($B$19:B76),"")</f>
        <v>57</v>
      </c>
      <c r="B76" s="79" t="s">
        <v>93</v>
      </c>
      <c r="C76" s="114">
        <v>553.82000000000005</v>
      </c>
      <c r="D76" s="114">
        <v>585.66</v>
      </c>
      <c r="E76" s="114">
        <v>32.67</v>
      </c>
      <c r="F76" s="114">
        <v>7.45</v>
      </c>
      <c r="G76" s="114">
        <v>14.47</v>
      </c>
      <c r="H76" s="114">
        <v>32.79</v>
      </c>
      <c r="I76" s="114">
        <v>24.48</v>
      </c>
      <c r="J76" s="114">
        <v>12.36</v>
      </c>
      <c r="K76" s="114">
        <v>15.05</v>
      </c>
      <c r="L76" s="114">
        <v>77.58</v>
      </c>
      <c r="M76" s="114">
        <v>1</v>
      </c>
      <c r="N76" s="114">
        <v>513.15</v>
      </c>
      <c r="O76" s="90"/>
      <c r="P76" s="90"/>
      <c r="Q76" s="90"/>
      <c r="R76" s="90"/>
      <c r="S76" s="90"/>
      <c r="T76" s="90"/>
      <c r="U76" s="90"/>
      <c r="V76" s="90"/>
      <c r="W76" s="90"/>
    </row>
    <row r="77" spans="1:23" s="71" customFormat="1" ht="21.6" customHeight="1">
      <c r="A77" s="69">
        <f>IF(B77&lt;&gt;"",COUNTA($B$19:B77),"")</f>
        <v>58</v>
      </c>
      <c r="B77" s="79" t="s">
        <v>94</v>
      </c>
      <c r="C77" s="114">
        <v>170.83</v>
      </c>
      <c r="D77" s="114">
        <v>178.24</v>
      </c>
      <c r="E77" s="114">
        <v>3.49</v>
      </c>
      <c r="F77" s="114">
        <v>2.96</v>
      </c>
      <c r="G77" s="114">
        <v>1.8</v>
      </c>
      <c r="H77" s="114">
        <v>2.3199999999999998</v>
      </c>
      <c r="I77" s="114">
        <v>2.87</v>
      </c>
      <c r="J77" s="114">
        <v>2.65</v>
      </c>
      <c r="K77" s="114">
        <v>7.47</v>
      </c>
      <c r="L77" s="114">
        <v>4.6500000000000004</v>
      </c>
      <c r="M77" s="114">
        <v>0.81</v>
      </c>
      <c r="N77" s="114">
        <v>165.14</v>
      </c>
      <c r="O77" s="90"/>
      <c r="P77" s="90"/>
      <c r="Q77" s="90"/>
      <c r="R77" s="90"/>
      <c r="S77" s="90"/>
      <c r="T77" s="90"/>
      <c r="U77" s="90"/>
      <c r="V77" s="90"/>
      <c r="W77" s="90"/>
    </row>
    <row r="78" spans="1:23" s="71" customFormat="1" ht="11.1" customHeight="1">
      <c r="A78" s="69">
        <f>IF(B78&lt;&gt;"",COUNTA($B$19:B78),"")</f>
        <v>59</v>
      </c>
      <c r="B78" s="78" t="s">
        <v>95</v>
      </c>
      <c r="C78" s="114">
        <v>170.73</v>
      </c>
      <c r="D78" s="114">
        <v>210.51</v>
      </c>
      <c r="E78" s="114">
        <v>84.25</v>
      </c>
      <c r="F78" s="114">
        <v>94.23</v>
      </c>
      <c r="G78" s="114">
        <v>81.89</v>
      </c>
      <c r="H78" s="114">
        <v>60.13</v>
      </c>
      <c r="I78" s="114">
        <v>71.75</v>
      </c>
      <c r="J78" s="114">
        <v>84.97</v>
      </c>
      <c r="K78" s="114">
        <v>66.95</v>
      </c>
      <c r="L78" s="114">
        <v>117.59</v>
      </c>
      <c r="M78" s="114">
        <v>6.35</v>
      </c>
      <c r="N78" s="114">
        <v>73.45</v>
      </c>
      <c r="O78" s="90"/>
      <c r="P78" s="90"/>
      <c r="Q78" s="90"/>
      <c r="R78" s="90"/>
      <c r="S78" s="90"/>
      <c r="T78" s="90"/>
      <c r="U78" s="90"/>
      <c r="V78" s="90"/>
      <c r="W78" s="90"/>
    </row>
    <row r="79" spans="1:23" s="71" customFormat="1" ht="11.1" customHeight="1">
      <c r="A79" s="69">
        <f>IF(B79&lt;&gt;"",COUNTA($B$19:B79),"")</f>
        <v>60</v>
      </c>
      <c r="B79" s="78" t="s">
        <v>96</v>
      </c>
      <c r="C79" s="114">
        <v>1224.03</v>
      </c>
      <c r="D79" s="114">
        <v>612.82000000000005</v>
      </c>
      <c r="E79" s="114">
        <v>358.99</v>
      </c>
      <c r="F79" s="114">
        <v>297.49</v>
      </c>
      <c r="G79" s="114">
        <v>326.82</v>
      </c>
      <c r="H79" s="114">
        <v>330.61</v>
      </c>
      <c r="I79" s="114">
        <v>391.79</v>
      </c>
      <c r="J79" s="114">
        <v>474.69</v>
      </c>
      <c r="K79" s="114">
        <v>398.66</v>
      </c>
      <c r="L79" s="114">
        <v>297.32</v>
      </c>
      <c r="M79" s="114">
        <v>237.01</v>
      </c>
      <c r="N79" s="114">
        <v>866.14</v>
      </c>
      <c r="O79" s="90"/>
      <c r="P79" s="90"/>
      <c r="Q79" s="90"/>
      <c r="R79" s="90"/>
      <c r="S79" s="90"/>
      <c r="T79" s="90"/>
      <c r="U79" s="90"/>
      <c r="V79" s="90"/>
      <c r="W79" s="90"/>
    </row>
    <row r="80" spans="1:23" s="71" customFormat="1" ht="11.1" customHeight="1">
      <c r="A80" s="69">
        <f>IF(B80&lt;&gt;"",COUNTA($B$19:B80),"")</f>
        <v>61</v>
      </c>
      <c r="B80" s="78" t="s">
        <v>82</v>
      </c>
      <c r="C80" s="114">
        <v>723.97</v>
      </c>
      <c r="D80" s="114">
        <v>51.62</v>
      </c>
      <c r="E80" s="114">
        <v>149.36000000000001</v>
      </c>
      <c r="F80" s="114">
        <v>55.35</v>
      </c>
      <c r="G80" s="114">
        <v>80.33</v>
      </c>
      <c r="H80" s="114">
        <v>106.5</v>
      </c>
      <c r="I80" s="114">
        <v>224.35</v>
      </c>
      <c r="J80" s="114">
        <v>293.42</v>
      </c>
      <c r="K80" s="114">
        <v>240.65</v>
      </c>
      <c r="L80" s="114">
        <v>61.4</v>
      </c>
      <c r="M80" s="114">
        <v>227.32</v>
      </c>
      <c r="N80" s="114">
        <v>595.69000000000005</v>
      </c>
      <c r="O80" s="90"/>
      <c r="P80" s="90"/>
      <c r="Q80" s="90"/>
      <c r="R80" s="90"/>
      <c r="S80" s="90"/>
      <c r="T80" s="90"/>
      <c r="U80" s="90"/>
      <c r="V80" s="90"/>
      <c r="W80" s="90"/>
    </row>
    <row r="81" spans="1:23" s="71" customFormat="1" ht="18.95" customHeight="1">
      <c r="A81" s="70">
        <f>IF(B81&lt;&gt;"",COUNTA($B$19:B81),"")</f>
        <v>62</v>
      </c>
      <c r="B81" s="80" t="s">
        <v>97</v>
      </c>
      <c r="C81" s="115">
        <v>3165.62</v>
      </c>
      <c r="D81" s="115">
        <v>3470.22</v>
      </c>
      <c r="E81" s="115">
        <v>1646.4</v>
      </c>
      <c r="F81" s="115">
        <v>1538.57</v>
      </c>
      <c r="G81" s="115">
        <v>1616.2</v>
      </c>
      <c r="H81" s="115">
        <v>1498.64</v>
      </c>
      <c r="I81" s="115">
        <v>1451.09</v>
      </c>
      <c r="J81" s="115">
        <v>1681.77</v>
      </c>
      <c r="K81" s="115">
        <v>1576.85</v>
      </c>
      <c r="L81" s="115">
        <v>1932.94</v>
      </c>
      <c r="M81" s="115">
        <v>61.22</v>
      </c>
      <c r="N81" s="115">
        <v>1411.98</v>
      </c>
      <c r="O81" s="90"/>
      <c r="P81" s="90"/>
      <c r="Q81" s="90"/>
      <c r="R81" s="90"/>
      <c r="S81" s="90"/>
      <c r="T81" s="90"/>
      <c r="U81" s="90"/>
      <c r="V81" s="90"/>
      <c r="W81" s="90"/>
    </row>
    <row r="82" spans="1:23" s="87" customFormat="1" ht="11.1" customHeight="1">
      <c r="A82" s="69">
        <f>IF(B82&lt;&gt;"",COUNTA($B$19:B82),"")</f>
        <v>63</v>
      </c>
      <c r="B82" s="78" t="s">
        <v>98</v>
      </c>
      <c r="C82" s="114">
        <v>333.39</v>
      </c>
      <c r="D82" s="114">
        <v>207.29</v>
      </c>
      <c r="E82" s="114">
        <v>212.49</v>
      </c>
      <c r="F82" s="114">
        <v>218.79</v>
      </c>
      <c r="G82" s="114">
        <v>211.11</v>
      </c>
      <c r="H82" s="114">
        <v>183.58</v>
      </c>
      <c r="I82" s="114">
        <v>179.97</v>
      </c>
      <c r="J82" s="114">
        <v>266.02999999999997</v>
      </c>
      <c r="K82" s="114">
        <v>255.96</v>
      </c>
      <c r="L82" s="114">
        <v>194.59</v>
      </c>
      <c r="M82" s="114">
        <v>5.65</v>
      </c>
      <c r="N82" s="114">
        <v>146.85</v>
      </c>
      <c r="O82" s="90"/>
      <c r="P82" s="90"/>
      <c r="Q82" s="90"/>
      <c r="R82" s="90"/>
      <c r="S82" s="90"/>
      <c r="T82" s="90"/>
      <c r="U82" s="90"/>
      <c r="V82" s="90"/>
      <c r="W82" s="90"/>
    </row>
    <row r="83" spans="1:23" s="87" customFormat="1" ht="11.1" customHeight="1">
      <c r="A83" s="69">
        <f>IF(B83&lt;&gt;"",COUNTA($B$19:B83),"")</f>
        <v>64</v>
      </c>
      <c r="B83" s="78" t="s">
        <v>99</v>
      </c>
      <c r="C83" s="114">
        <v>1.1000000000000001</v>
      </c>
      <c r="D83" s="114">
        <v>0</v>
      </c>
      <c r="E83" s="114">
        <v>0</v>
      </c>
      <c r="F83" s="114">
        <v>0</v>
      </c>
      <c r="G83" s="114">
        <v>0</v>
      </c>
      <c r="H83" s="114">
        <v>0</v>
      </c>
      <c r="I83" s="114">
        <v>0</v>
      </c>
      <c r="J83" s="114">
        <v>0</v>
      </c>
      <c r="K83" s="114">
        <v>0</v>
      </c>
      <c r="L83" s="114">
        <v>0</v>
      </c>
      <c r="M83" s="114">
        <v>2.2799999999999998</v>
      </c>
      <c r="N83" s="114">
        <v>0</v>
      </c>
      <c r="O83" s="90"/>
      <c r="P83" s="90"/>
      <c r="Q83" s="90"/>
      <c r="R83" s="90"/>
      <c r="S83" s="90"/>
      <c r="T83" s="90"/>
      <c r="U83" s="90"/>
      <c r="V83" s="90"/>
      <c r="W83" s="90"/>
    </row>
    <row r="84" spans="1:23" s="87" customFormat="1" ht="11.1" customHeight="1">
      <c r="A84" s="69">
        <f>IF(B84&lt;&gt;"",COUNTA($B$19:B84),"")</f>
        <v>65</v>
      </c>
      <c r="B84" s="78" t="s">
        <v>100</v>
      </c>
      <c r="C84" s="114">
        <v>206.28</v>
      </c>
      <c r="D84" s="114">
        <v>71.959999999999994</v>
      </c>
      <c r="E84" s="114">
        <v>113.2</v>
      </c>
      <c r="F84" s="114">
        <v>121.69</v>
      </c>
      <c r="G84" s="114">
        <v>114.57</v>
      </c>
      <c r="H84" s="114">
        <v>126.08</v>
      </c>
      <c r="I84" s="114">
        <v>129.41</v>
      </c>
      <c r="J84" s="114">
        <v>141.1</v>
      </c>
      <c r="K84" s="114">
        <v>124.9</v>
      </c>
      <c r="L84" s="114">
        <v>64.63</v>
      </c>
      <c r="M84" s="114">
        <v>4.7300000000000004</v>
      </c>
      <c r="N84" s="114">
        <v>121.49</v>
      </c>
      <c r="O84" s="90"/>
      <c r="P84" s="90"/>
      <c r="Q84" s="90"/>
      <c r="R84" s="90"/>
      <c r="S84" s="90"/>
      <c r="T84" s="90"/>
      <c r="U84" s="90"/>
      <c r="V84" s="90"/>
      <c r="W84" s="90"/>
    </row>
    <row r="85" spans="1:23" s="87" customFormat="1" ht="11.1" customHeight="1">
      <c r="A85" s="69">
        <f>IF(B85&lt;&gt;"",COUNTA($B$19:B85),"")</f>
        <v>66</v>
      </c>
      <c r="B85" s="78" t="s">
        <v>82</v>
      </c>
      <c r="C85" s="114">
        <v>7.16</v>
      </c>
      <c r="D85" s="114">
        <v>0</v>
      </c>
      <c r="E85" s="114">
        <v>6.5</v>
      </c>
      <c r="F85" s="114">
        <v>3.92</v>
      </c>
      <c r="G85" s="114">
        <v>13.25</v>
      </c>
      <c r="H85" s="114">
        <v>13.73</v>
      </c>
      <c r="I85" s="114">
        <v>1.28</v>
      </c>
      <c r="J85" s="114">
        <v>9.36</v>
      </c>
      <c r="K85" s="114">
        <v>1.56</v>
      </c>
      <c r="L85" s="114">
        <v>0.5</v>
      </c>
      <c r="M85" s="114">
        <v>2.97</v>
      </c>
      <c r="N85" s="114">
        <v>0.55000000000000004</v>
      </c>
      <c r="O85" s="90"/>
      <c r="P85" s="90"/>
      <c r="Q85" s="90"/>
      <c r="R85" s="90"/>
      <c r="S85" s="90"/>
      <c r="T85" s="90"/>
      <c r="U85" s="90"/>
      <c r="V85" s="90"/>
      <c r="W85" s="90"/>
    </row>
    <row r="86" spans="1:23" s="71" customFormat="1" ht="18.95" customHeight="1">
      <c r="A86" s="70">
        <f>IF(B86&lt;&gt;"",COUNTA($B$19:B86),"")</f>
        <v>67</v>
      </c>
      <c r="B86" s="80" t="s">
        <v>101</v>
      </c>
      <c r="C86" s="115">
        <v>533.61</v>
      </c>
      <c r="D86" s="115">
        <v>279.25</v>
      </c>
      <c r="E86" s="115">
        <v>319.19</v>
      </c>
      <c r="F86" s="115">
        <v>336.56</v>
      </c>
      <c r="G86" s="115">
        <v>312.43</v>
      </c>
      <c r="H86" s="115">
        <v>295.93</v>
      </c>
      <c r="I86" s="115">
        <v>308.10000000000002</v>
      </c>
      <c r="J86" s="115">
        <v>397.76</v>
      </c>
      <c r="K86" s="115">
        <v>379.3</v>
      </c>
      <c r="L86" s="115">
        <v>258.72000000000003</v>
      </c>
      <c r="M86" s="115">
        <v>9.68</v>
      </c>
      <c r="N86" s="115">
        <v>267.79000000000002</v>
      </c>
      <c r="O86" s="90"/>
      <c r="P86" s="90"/>
      <c r="Q86" s="90"/>
      <c r="R86" s="90"/>
      <c r="S86" s="90"/>
      <c r="T86" s="90"/>
      <c r="U86" s="90"/>
      <c r="V86" s="90"/>
      <c r="W86" s="90"/>
    </row>
    <row r="87" spans="1:23" s="71" customFormat="1" ht="18.95" customHeight="1">
      <c r="A87" s="70">
        <f>IF(B87&lt;&gt;"",COUNTA($B$19:B87),"")</f>
        <v>68</v>
      </c>
      <c r="B87" s="80" t="s">
        <v>102</v>
      </c>
      <c r="C87" s="115">
        <v>3699.23</v>
      </c>
      <c r="D87" s="115">
        <v>3749.47</v>
      </c>
      <c r="E87" s="115">
        <v>1965.59</v>
      </c>
      <c r="F87" s="115">
        <v>1875.13</v>
      </c>
      <c r="G87" s="115">
        <v>1928.63</v>
      </c>
      <c r="H87" s="115">
        <v>1794.57</v>
      </c>
      <c r="I87" s="115">
        <v>1759.2</v>
      </c>
      <c r="J87" s="115">
        <v>2079.5300000000002</v>
      </c>
      <c r="K87" s="115">
        <v>1956.15</v>
      </c>
      <c r="L87" s="115">
        <v>2191.66</v>
      </c>
      <c r="M87" s="115">
        <v>70.900000000000006</v>
      </c>
      <c r="N87" s="115">
        <v>1679.78</v>
      </c>
      <c r="O87" s="90"/>
      <c r="P87" s="90"/>
      <c r="Q87" s="90"/>
      <c r="R87" s="90"/>
      <c r="S87" s="90"/>
      <c r="T87" s="90"/>
      <c r="U87" s="90"/>
      <c r="V87" s="90"/>
      <c r="W87" s="90"/>
    </row>
    <row r="88" spans="1:23" s="71" customFormat="1" ht="18.95" customHeight="1">
      <c r="A88" s="70">
        <f>IF(B88&lt;&gt;"",COUNTA($B$19:B88),"")</f>
        <v>69</v>
      </c>
      <c r="B88" s="80" t="s">
        <v>103</v>
      </c>
      <c r="C88" s="115">
        <v>129.24</v>
      </c>
      <c r="D88" s="115">
        <v>40.78</v>
      </c>
      <c r="E88" s="115">
        <v>157.07</v>
      </c>
      <c r="F88" s="115">
        <v>239.22</v>
      </c>
      <c r="G88" s="115">
        <v>249.16</v>
      </c>
      <c r="H88" s="115">
        <v>219.29</v>
      </c>
      <c r="I88" s="115">
        <v>123.56</v>
      </c>
      <c r="J88" s="115">
        <v>170.91</v>
      </c>
      <c r="K88" s="115">
        <v>74.25</v>
      </c>
      <c r="L88" s="115">
        <v>77.599999999999994</v>
      </c>
      <c r="M88" s="115">
        <v>-1.92</v>
      </c>
      <c r="N88" s="115">
        <v>-6.12</v>
      </c>
      <c r="O88" s="90"/>
      <c r="P88" s="90"/>
      <c r="Q88" s="90"/>
      <c r="R88" s="90"/>
      <c r="S88" s="90"/>
      <c r="T88" s="90"/>
      <c r="U88" s="90"/>
      <c r="V88" s="90"/>
      <c r="W88" s="90"/>
    </row>
    <row r="89" spans="1:23" s="87" customFormat="1" ht="24.95" customHeight="1">
      <c r="A89" s="69">
        <f>IF(B89&lt;&gt;"",COUNTA($B$19:B89),"")</f>
        <v>70</v>
      </c>
      <c r="B89" s="81" t="s">
        <v>104</v>
      </c>
      <c r="C89" s="116">
        <v>212.55</v>
      </c>
      <c r="D89" s="116">
        <v>171.46</v>
      </c>
      <c r="E89" s="116">
        <v>209.17</v>
      </c>
      <c r="F89" s="116">
        <v>199.94</v>
      </c>
      <c r="G89" s="116">
        <v>246.91</v>
      </c>
      <c r="H89" s="116">
        <v>213.74</v>
      </c>
      <c r="I89" s="116">
        <v>159.13999999999999</v>
      </c>
      <c r="J89" s="116">
        <v>284.06</v>
      </c>
      <c r="K89" s="116">
        <v>143.79</v>
      </c>
      <c r="L89" s="116">
        <v>190.98</v>
      </c>
      <c r="M89" s="116">
        <v>5.87</v>
      </c>
      <c r="N89" s="116">
        <v>9.44</v>
      </c>
      <c r="O89" s="90"/>
      <c r="P89" s="90"/>
      <c r="Q89" s="90"/>
      <c r="R89" s="90"/>
      <c r="S89" s="90"/>
      <c r="T89" s="90"/>
      <c r="U89" s="90"/>
      <c r="V89" s="90"/>
      <c r="W89" s="90"/>
    </row>
    <row r="90" spans="1:23" s="87" customFormat="1" ht="15" customHeight="1">
      <c r="A90" s="69">
        <f>IF(B90&lt;&gt;"",COUNTA($B$19:B90),"")</f>
        <v>71</v>
      </c>
      <c r="B90" s="78" t="s">
        <v>105</v>
      </c>
      <c r="C90" s="114">
        <v>88.78</v>
      </c>
      <c r="D90" s="114">
        <v>69.27</v>
      </c>
      <c r="E90" s="114">
        <v>33.950000000000003</v>
      </c>
      <c r="F90" s="114">
        <v>21.21</v>
      </c>
      <c r="G90" s="114">
        <v>40</v>
      </c>
      <c r="H90" s="114">
        <v>27.42</v>
      </c>
      <c r="I90" s="114">
        <v>33.369999999999997</v>
      </c>
      <c r="J90" s="114">
        <v>76.63</v>
      </c>
      <c r="K90" s="114">
        <v>10.57</v>
      </c>
      <c r="L90" s="114">
        <v>19.91</v>
      </c>
      <c r="M90" s="114">
        <v>0.42</v>
      </c>
      <c r="N90" s="114">
        <v>59.12</v>
      </c>
      <c r="O90" s="90"/>
      <c r="P90" s="90"/>
      <c r="Q90" s="90"/>
      <c r="R90" s="90"/>
      <c r="S90" s="90"/>
      <c r="T90" s="90"/>
      <c r="U90" s="90"/>
      <c r="V90" s="90"/>
      <c r="W90" s="90"/>
    </row>
    <row r="91" spans="1:23" ht="11.1" customHeight="1">
      <c r="A91" s="69">
        <f>IF(B91&lt;&gt;"",COUNTA($B$19:B91),"")</f>
        <v>72</v>
      </c>
      <c r="B91" s="78" t="s">
        <v>106</v>
      </c>
      <c r="C91" s="114">
        <v>96.79</v>
      </c>
      <c r="D91" s="114">
        <v>68.48</v>
      </c>
      <c r="E91" s="114">
        <v>60.04</v>
      </c>
      <c r="F91" s="114">
        <v>63.83</v>
      </c>
      <c r="G91" s="114">
        <v>67.459999999999994</v>
      </c>
      <c r="H91" s="114">
        <v>60.67</v>
      </c>
      <c r="I91" s="114">
        <v>63.05</v>
      </c>
      <c r="J91" s="114">
        <v>65.39</v>
      </c>
      <c r="K91" s="114">
        <v>31.51</v>
      </c>
      <c r="L91" s="114">
        <v>62.1</v>
      </c>
      <c r="M91" s="114">
        <v>2.59</v>
      </c>
      <c r="N91" s="114">
        <v>41.8</v>
      </c>
    </row>
  </sheetData>
  <mergeCells count="27">
    <mergeCell ref="A1:B3"/>
    <mergeCell ref="I18:N18"/>
    <mergeCell ref="C1:H1"/>
    <mergeCell ref="C55:H55"/>
    <mergeCell ref="I55:N55"/>
    <mergeCell ref="G6:G13"/>
    <mergeCell ref="I14:L16"/>
    <mergeCell ref="L6:L13"/>
    <mergeCell ref="F6:F13"/>
    <mergeCell ref="H6:H13"/>
    <mergeCell ref="C18:H18"/>
    <mergeCell ref="F14:H16"/>
    <mergeCell ref="B4:B16"/>
    <mergeCell ref="A4:A16"/>
    <mergeCell ref="C4:C16"/>
    <mergeCell ref="D4:D16"/>
    <mergeCell ref="E4:E16"/>
    <mergeCell ref="F4:H5"/>
    <mergeCell ref="I6:I13"/>
    <mergeCell ref="I2:N3"/>
    <mergeCell ref="C2:H3"/>
    <mergeCell ref="I1:N1"/>
    <mergeCell ref="K6:K13"/>
    <mergeCell ref="J6:J13"/>
    <mergeCell ref="I4:L5"/>
    <mergeCell ref="M4:M16"/>
    <mergeCell ref="N4:N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L233 2021 00&amp;R&amp;"-,Standard"&amp;7&amp;P</oddFooter>
    <evenFooter>&amp;L&amp;"-,Standard"&amp;7&amp;P&amp;R&amp;"-,Standard"&amp;7StatA MV, Statistischer Bericht L233 2021 00</evenFoot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71</vt:i4>
      </vt:variant>
    </vt:vector>
  </HeadingPairs>
  <TitlesOfParts>
    <vt:vector size="110" baseType="lpstr">
      <vt:lpstr>Deckblatt</vt:lpstr>
      <vt:lpstr>Inhalt</vt:lpstr>
      <vt:lpstr>Vorbem.</vt:lpstr>
      <vt:lpstr>Produktrahmenplan</vt:lpstr>
      <vt:lpstr>Kontenrahmenplan</vt:lpstr>
      <vt:lpstr>Zuordnungsschlüssel</vt:lpstr>
      <vt:lpstr>1.</vt:lpstr>
      <vt:lpstr>2.</vt:lpstr>
      <vt:lpstr>3.</vt:lpstr>
      <vt:lpstr>4.1</vt:lpstr>
      <vt:lpstr>4.2</vt:lpstr>
      <vt:lpstr>4.3</vt:lpstr>
      <vt:lpstr>4.4</vt:lpstr>
      <vt:lpstr>4.5</vt:lpstr>
      <vt:lpstr>4.5.1</vt:lpstr>
      <vt:lpstr>4.5.2</vt:lpstr>
      <vt:lpstr>4.6</vt:lpstr>
      <vt:lpstr>4.7</vt:lpstr>
      <vt:lpstr>4.8</vt:lpstr>
      <vt:lpstr>4.9</vt:lpstr>
      <vt:lpstr>5.</vt:lpstr>
      <vt:lpstr>6.1</vt:lpstr>
      <vt:lpstr>6.2</vt:lpstr>
      <vt:lpstr>6.3</vt:lpstr>
      <vt:lpstr>6.4</vt:lpstr>
      <vt:lpstr>6.5</vt:lpstr>
      <vt:lpstr>6.6</vt:lpstr>
      <vt:lpstr>7.1</vt:lpstr>
      <vt:lpstr>7.2</vt:lpstr>
      <vt:lpstr>7.3</vt:lpstr>
      <vt:lpstr>7.4</vt:lpstr>
      <vt:lpstr>7.5</vt:lpstr>
      <vt:lpstr>7.6</vt:lpstr>
      <vt:lpstr>8.1</vt:lpstr>
      <vt:lpstr>8.2</vt:lpstr>
      <vt:lpstr>8.3</vt:lpstr>
      <vt:lpstr>8.4</vt:lpstr>
      <vt:lpstr>8.5</vt:lpstr>
      <vt:lpstr>8.6</vt:lpstr>
      <vt:lpstr>'1.'!Drucktitel</vt:lpstr>
      <vt:lpstr>'2.'!Drucktitel</vt:lpstr>
      <vt:lpstr>'3.'!Drucktitel</vt:lpstr>
      <vt:lpstr>'4.1'!Drucktitel</vt:lpstr>
      <vt:lpstr>'4.2'!Drucktitel</vt:lpstr>
      <vt:lpstr>'4.3'!Drucktitel</vt:lpstr>
      <vt:lpstr>'4.4'!Drucktitel</vt:lpstr>
      <vt:lpstr>'4.5'!Drucktitel</vt:lpstr>
      <vt:lpstr>'4.5.1'!Drucktitel</vt:lpstr>
      <vt:lpstr>'4.5.2'!Drucktitel</vt:lpstr>
      <vt:lpstr>'4.6'!Drucktitel</vt:lpstr>
      <vt:lpstr>'4.7'!Drucktitel</vt:lpstr>
      <vt:lpstr>'4.8'!Drucktitel</vt:lpstr>
      <vt:lpstr>'4.9'!Drucktitel</vt:lpstr>
      <vt:lpstr>'5.'!Drucktitel</vt:lpstr>
      <vt:lpstr>'6.1'!Drucktitel</vt:lpstr>
      <vt:lpstr>'6.2'!Drucktitel</vt:lpstr>
      <vt:lpstr>'6.3'!Drucktitel</vt:lpstr>
      <vt:lpstr>'6.4'!Drucktitel</vt:lpstr>
      <vt:lpstr>'6.5'!Drucktitel</vt:lpstr>
      <vt:lpstr>'6.6'!Drucktitel</vt:lpstr>
      <vt:lpstr>'7.1'!Drucktitel</vt:lpstr>
      <vt:lpstr>'7.2'!Drucktitel</vt:lpstr>
      <vt:lpstr>'7.3'!Drucktitel</vt:lpstr>
      <vt:lpstr>'7.4'!Drucktitel</vt:lpstr>
      <vt:lpstr>'7.5'!Drucktitel</vt:lpstr>
      <vt:lpstr>'7.6'!Drucktitel</vt:lpstr>
      <vt:lpstr>'8.1'!Drucktitel</vt:lpstr>
      <vt:lpstr>'8.2'!Drucktitel</vt:lpstr>
      <vt:lpstr>'8.3'!Drucktitel</vt:lpstr>
      <vt:lpstr>'8.4'!Drucktitel</vt:lpstr>
      <vt:lpstr>'8.5'!Drucktitel</vt:lpstr>
      <vt:lpstr>'8.6'!Drucktitel</vt:lpstr>
      <vt:lpstr>Kontenrahmenplan!Drucktitel</vt:lpstr>
      <vt:lpstr>Produktrahmenplan!Drucktitel</vt:lpstr>
      <vt:lpstr>Zuordnungsschlüssel!OLE_LINK51</vt:lpstr>
      <vt:lpstr>Deckblatt!Print_Area</vt:lpstr>
      <vt:lpstr>'2.'!Print_Titles</vt:lpstr>
      <vt:lpstr>'3.'!Print_Titles</vt:lpstr>
      <vt:lpstr>'4.1'!Print_Titles</vt:lpstr>
      <vt:lpstr>'4.2'!Print_Titles</vt:lpstr>
      <vt:lpstr>'4.3'!Print_Titles</vt:lpstr>
      <vt:lpstr>'4.4'!Print_Titles</vt:lpstr>
      <vt:lpstr>'4.5'!Print_Titles</vt:lpstr>
      <vt:lpstr>'4.5.1'!Print_Titles</vt:lpstr>
      <vt:lpstr>'4.5.2'!Print_Titles</vt:lpstr>
      <vt:lpstr>'4.6'!Print_Titles</vt:lpstr>
      <vt:lpstr>'4.7'!Print_Titles</vt:lpstr>
      <vt:lpstr>'4.8'!Print_Titles</vt:lpstr>
      <vt:lpstr>'4.9'!Print_Titles</vt:lpstr>
      <vt:lpstr>'5.'!Print_Titles</vt:lpstr>
      <vt:lpstr>'6.1'!Print_Titles</vt:lpstr>
      <vt:lpstr>'6.2'!Print_Titles</vt:lpstr>
      <vt:lpstr>'6.3'!Print_Titles</vt:lpstr>
      <vt:lpstr>'6.4'!Print_Titles</vt:lpstr>
      <vt:lpstr>'6.5'!Print_Titles</vt:lpstr>
      <vt:lpstr>'6.6'!Print_Titles</vt:lpstr>
      <vt:lpstr>'7.1'!Print_Titles</vt:lpstr>
      <vt:lpstr>'7.2'!Print_Titles</vt:lpstr>
      <vt:lpstr>'7.3'!Print_Titles</vt:lpstr>
      <vt:lpstr>'7.4'!Print_Titles</vt:lpstr>
      <vt:lpstr>'7.5'!Print_Titles</vt:lpstr>
      <vt:lpstr>'7.6'!Print_Titles</vt:lpstr>
      <vt:lpstr>'8.1'!Print_Titles</vt:lpstr>
      <vt:lpstr>'8.2'!Print_Titles</vt:lpstr>
      <vt:lpstr>'8.3'!Print_Titles</vt:lpstr>
      <vt:lpstr>'8.4'!Print_Titles</vt:lpstr>
      <vt:lpstr>'8.5'!Print_Titles</vt:lpstr>
      <vt:lpstr>'8.6'!Print_Titles</vt:lpstr>
      <vt:lpstr>Kontenrahmenplan!Print_Titles</vt:lpstr>
      <vt:lpstr>Produktrahmenplan!Print_Titles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L233 Auszahlungen und Einzahlungen der Gemeinden und Gemeindeverbände 2021</dc:title>
  <dc:subject>Gemeindefinanzen</dc:subject>
  <dc:creator>FB 442</dc:creator>
  <cp:lastModifiedBy>Luptowski, Simone</cp:lastModifiedBy>
  <cp:lastPrinted>2023-08-04T07:33:20Z</cp:lastPrinted>
  <dcterms:created xsi:type="dcterms:W3CDTF">2011-04-07T09:09:55Z</dcterms:created>
  <dcterms:modified xsi:type="dcterms:W3CDTF">2023-08-14T05:07:19Z</dcterms:modified>
</cp:coreProperties>
</file>